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F:\Pengadaan 2025\PL\177. Pengadaan Belanja Pekerjaan Jasa Konsultan DED Pembangunan Gedung Sarpras\"/>
    </mc:Choice>
  </mc:AlternateContent>
  <bookViews>
    <workbookView xWindow="0" yWindow="0" windowWidth="28800" windowHeight="12090" activeTab="1"/>
  </bookViews>
  <sheets>
    <sheet name="REKAP" sheetId="15" r:id="rId1"/>
    <sheet name="HPS" sheetId="12" r:id="rId2"/>
    <sheet name="Analisa" sheetId="14" r:id="rId3"/>
    <sheet name="Rincian Biaya Langsung Personil" sheetId="13" r:id="rId4"/>
  </sheets>
  <definedNames>
    <definedName name="_xlnm.Print_Area" localSheetId="1">HPS!$B$1:$U$46</definedName>
    <definedName name="_xlnm.Print_Area" localSheetId="0">REKAP!$A$5:$I$29</definedName>
    <definedName name="_xlnm.Print_Area" localSheetId="3">'Rincian Biaya Langsung Personil'!$B$2:$O$34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C19" i="14"/>
  <c r="G19" i="14" s="1"/>
  <c r="B19" i="14"/>
  <c r="N20" i="13"/>
  <c r="H20" i="13"/>
  <c r="F20" i="13"/>
  <c r="J20" i="13" s="1"/>
  <c r="L20" i="13" s="1"/>
  <c r="C18" i="14"/>
  <c r="N19" i="13"/>
  <c r="H19" i="13"/>
  <c r="F19" i="13"/>
  <c r="B18" i="14"/>
  <c r="B3" i="13"/>
  <c r="B23" i="14"/>
  <c r="I19" i="14" l="1"/>
  <c r="G18" i="14"/>
  <c r="I18" i="14"/>
  <c r="K18" i="14" s="1"/>
  <c r="L19" i="13"/>
  <c r="J19" i="13"/>
  <c r="C35" i="14"/>
  <c r="C36" i="14" s="1"/>
  <c r="C12" i="14"/>
  <c r="I12" i="14" s="1"/>
  <c r="C11" i="14"/>
  <c r="I11" i="14" s="1"/>
  <c r="N18" i="13"/>
  <c r="N17" i="13"/>
  <c r="N16" i="13"/>
  <c r="N13" i="13"/>
  <c r="N12" i="13"/>
  <c r="N11" i="13"/>
  <c r="B18" i="13"/>
  <c r="B17" i="13"/>
  <c r="B16" i="13"/>
  <c r="C13" i="14"/>
  <c r="B13" i="13"/>
  <c r="B13" i="14" s="1"/>
  <c r="B12" i="13"/>
  <c r="S10" i="12"/>
  <c r="S11" i="12" s="1"/>
  <c r="S14" i="12" s="1"/>
  <c r="S17" i="12" s="1"/>
  <c r="K19" i="14" l="1"/>
  <c r="M19" i="14" s="1"/>
  <c r="M18" i="14"/>
  <c r="U17" i="12" s="1"/>
  <c r="G11" i="14"/>
  <c r="K11" i="14" s="1"/>
  <c r="G12" i="14"/>
  <c r="G13" i="14"/>
  <c r="I13" i="14"/>
  <c r="I37" i="14"/>
  <c r="G37" i="14"/>
  <c r="I36" i="14"/>
  <c r="G36" i="14"/>
  <c r="I35" i="14"/>
  <c r="G35" i="14"/>
  <c r="I34" i="14"/>
  <c r="G34" i="14"/>
  <c r="I33" i="14"/>
  <c r="G33" i="14"/>
  <c r="I32" i="14"/>
  <c r="G32" i="14"/>
  <c r="I31" i="14"/>
  <c r="G31" i="14"/>
  <c r="I30" i="14"/>
  <c r="G30" i="14"/>
  <c r="B33" i="14"/>
  <c r="B34" i="14"/>
  <c r="B35" i="14"/>
  <c r="B36" i="14"/>
  <c r="B37" i="14"/>
  <c r="C16" i="14"/>
  <c r="B15" i="14"/>
  <c r="B16" i="14"/>
  <c r="B17" i="14"/>
  <c r="B11" i="14"/>
  <c r="B12" i="14"/>
  <c r="C17" i="14"/>
  <c r="C15" i="14"/>
  <c r="H17" i="13"/>
  <c r="F17" i="13"/>
  <c r="H12" i="13"/>
  <c r="F12" i="13"/>
  <c r="H11" i="13"/>
  <c r="F11" i="13"/>
  <c r="K13" i="14" l="1"/>
  <c r="M13" i="14" s="1"/>
  <c r="G15" i="14"/>
  <c r="I15" i="14"/>
  <c r="I17" i="14"/>
  <c r="G17" i="14"/>
  <c r="I16" i="14"/>
  <c r="G16" i="14"/>
  <c r="J11" i="13"/>
  <c r="L11" i="13" s="1"/>
  <c r="K31" i="14"/>
  <c r="M31" i="14" s="1"/>
  <c r="K30" i="14"/>
  <c r="M30" i="14" s="1"/>
  <c r="K33" i="14"/>
  <c r="M33" i="14" s="1"/>
  <c r="K35" i="14"/>
  <c r="M35" i="14" s="1"/>
  <c r="K37" i="14"/>
  <c r="M37" i="14" s="1"/>
  <c r="F13" i="13"/>
  <c r="H18" i="13"/>
  <c r="F18" i="13"/>
  <c r="F16" i="13"/>
  <c r="H16" i="13"/>
  <c r="K36" i="14"/>
  <c r="M36" i="14" s="1"/>
  <c r="K34" i="14"/>
  <c r="M34" i="14" s="1"/>
  <c r="K32" i="14"/>
  <c r="M32" i="14" s="1"/>
  <c r="H13" i="13"/>
  <c r="J17" i="13"/>
  <c r="L17" i="13" s="1"/>
  <c r="J12" i="13"/>
  <c r="L12" i="13" s="1"/>
  <c r="K12" i="14"/>
  <c r="M12" i="14" s="1"/>
  <c r="J18" i="13" l="1"/>
  <c r="L18" i="13" s="1"/>
  <c r="K15" i="14"/>
  <c r="M15" i="14" s="1"/>
  <c r="J13" i="13"/>
  <c r="L13" i="13" s="1"/>
  <c r="J16" i="13"/>
  <c r="L16" i="13" s="1"/>
  <c r="K16" i="14"/>
  <c r="M16" i="14" s="1"/>
  <c r="K17" i="14"/>
  <c r="M17" i="14" s="1"/>
  <c r="M11" i="14"/>
  <c r="U9" i="12" s="1"/>
  <c r="U10" i="12" l="1"/>
  <c r="U11" i="12" l="1"/>
  <c r="U23" i="12"/>
  <c r="U24" i="12"/>
  <c r="U25" i="12"/>
  <c r="U22" i="12"/>
  <c r="U26" i="12"/>
  <c r="U27" i="12" l="1"/>
  <c r="H10" i="15" s="1"/>
  <c r="U14" i="12"/>
  <c r="S15" i="12" l="1"/>
  <c r="S18" i="12" s="1"/>
  <c r="U18" i="12" s="1"/>
  <c r="U15" i="12" l="1"/>
  <c r="S16" i="12"/>
  <c r="U16" i="12" s="1"/>
  <c r="U19" i="12" l="1"/>
  <c r="H9" i="15" s="1"/>
  <c r="H11" i="15" s="1"/>
  <c r="H12" i="15" s="1"/>
  <c r="U28" i="12" l="1"/>
  <c r="U29" i="12" s="1"/>
  <c r="H13" i="15"/>
  <c r="U30" i="12" l="1"/>
  <c r="U31" i="12" s="1"/>
  <c r="H14" i="15"/>
</calcChain>
</file>

<file path=xl/sharedStrings.xml><?xml version="1.0" encoding="utf-8"?>
<sst xmlns="http://schemas.openxmlformats.org/spreadsheetml/2006/main" count="162" uniqueCount="109">
  <si>
    <t>HARGA SATUAN            (Rp)</t>
  </si>
  <si>
    <t xml:space="preserve"> JUMLAH HARGA                     (Rp)</t>
  </si>
  <si>
    <t>TENAGA AHLI</t>
  </si>
  <si>
    <t>OB</t>
  </si>
  <si>
    <t>BIAYA LANGSUNG NON PERSONIL</t>
  </si>
  <si>
    <t>URAIAN</t>
  </si>
  <si>
    <t>NO.</t>
  </si>
  <si>
    <t>TOTAL</t>
  </si>
  <si>
    <t>VOLUME</t>
  </si>
  <si>
    <t>SPESIFIKASI</t>
  </si>
  <si>
    <t>A.</t>
  </si>
  <si>
    <t>Biaya Langsung Personil</t>
  </si>
  <si>
    <t>TENAGA PENDUKUNG</t>
  </si>
  <si>
    <t>Sub Total I</t>
  </si>
  <si>
    <t>I</t>
  </si>
  <si>
    <t>II</t>
  </si>
  <si>
    <t>Biaya Laporan</t>
  </si>
  <si>
    <t>SubTotal II</t>
  </si>
  <si>
    <t>Jumlah</t>
  </si>
  <si>
    <t xml:space="preserve">Administrasi </t>
  </si>
  <si>
    <t>Int/ Koef</t>
  </si>
  <si>
    <t>SMK   pengalaman  3 tahun</t>
  </si>
  <si>
    <t>Qty</t>
  </si>
  <si>
    <t>eks</t>
  </si>
  <si>
    <t>set</t>
  </si>
  <si>
    <t>PEMBULATAN</t>
  </si>
  <si>
    <t>C</t>
  </si>
  <si>
    <t>D</t>
  </si>
  <si>
    <t>Gambar  Perencanaan (Format A3)</t>
  </si>
  <si>
    <t>Buku Laporan RAB (Format A4)</t>
  </si>
  <si>
    <t>Buku Laporan BQ (Format A4)</t>
  </si>
  <si>
    <t>Buku Laporan RKS (Format A4)</t>
  </si>
  <si>
    <t>D3 Teknik Sipil/ Arsitektur  Pengalaman  3 tahun</t>
  </si>
  <si>
    <t>INDEKS PROVINSI</t>
  </si>
  <si>
    <t>Rincian Komponen Remunerasi Personel</t>
  </si>
  <si>
    <t>Komponen Remunerasi</t>
  </si>
  <si>
    <t>Jumlah Waktu</t>
  </si>
  <si>
    <t>Posisi</t>
  </si>
  <si>
    <t>Gaji Dasar (perbulan/</t>
  </si>
  <si>
    <t>Beban Biaya</t>
  </si>
  <si>
    <t>Keuntungan</t>
  </si>
  <si>
    <t xml:space="preserve">Total </t>
  </si>
  <si>
    <t xml:space="preserve">Penugasan </t>
  </si>
  <si>
    <t>minggu/hari)</t>
  </si>
  <si>
    <t>Sosial</t>
  </si>
  <si>
    <t>Umum</t>
  </si>
  <si>
    <t>Perusahaan</t>
  </si>
  <si>
    <t>Remunerasi</t>
  </si>
  <si>
    <t>(OB)</t>
  </si>
  <si>
    <t>GD</t>
  </si>
  <si>
    <t>BBS =(0,3 x GD)</t>
  </si>
  <si>
    <t>BBU= (0,5 x GD)</t>
  </si>
  <si>
    <t>(GD+BBS+BBU)x10%</t>
  </si>
  <si>
    <t xml:space="preserve">Team Leader </t>
  </si>
  <si>
    <t>Catatan:</t>
  </si>
  <si>
    <t xml:space="preserve">1.  Pada isian nama Personil,untuk Tenaga Ahli pengisian masukan harus mencantumkan nama personil, untuk Tenaga Subprofesional dan </t>
  </si>
  <si>
    <t xml:space="preserve">     Tenaga Pendukung cukup dicantumkan posisi, misalnya juru gambar, staf administrasi, dan sebagainya </t>
  </si>
  <si>
    <t>2.  Gaji dasar merupakan upah pokok yang dibayarkan.</t>
  </si>
  <si>
    <t>3.  Beban biaya sosial merupakan tunjangan tetap,meliputi cuti tahunan,tunjangan hari raya,tunjangan kesehatan,asuransi kesehatan</t>
  </si>
  <si>
    <t xml:space="preserve">    ,asuransi kecelakaan,biaya pendidikan,dan/atau biaya pelatihan,dan tunjangan tidak tetap,meliputi cuti melahirkan,tunjangan </t>
  </si>
  <si>
    <t xml:space="preserve">     melahirkan,tunjangan kematian,tunjungan makan,tunjangan lembur,asuransi profesi,dan/atau bonus tahunan.</t>
  </si>
  <si>
    <t>4.  Beban biaya umum merupakan biaya tidak langsung yang dikeluarkan untuk mendukung terwujudnya pekerjaan (kegiatan pekerjaan)</t>
  </si>
  <si>
    <t xml:space="preserve">     yang bersangkutan,atau biaya yang diperhitungkan sebagai biaya operasional,meliputi biaya operasional kantor,biaya pertemuan </t>
  </si>
  <si>
    <t xml:space="preserve">     rapat,dan/atau biaya keselamatan dan kesehatan kerja.</t>
  </si>
  <si>
    <t>5.  Keuntungan merupakan total penerimaan yang diproleh penyedia jasa atas pelaksanaan pekerjaan layanan jasa Konsultansi</t>
  </si>
  <si>
    <t xml:space="preserve">      konstruksi dikurangi dengan total biaya layanan yang dikeluarkan dan Pajak Pertambahan Nilai (PPN).</t>
  </si>
  <si>
    <t>6.  Rincian komponen Remunerasi Personil hanya disampaikan pada saat klarifikasi dan negosiasi teknis dan biaya.</t>
  </si>
  <si>
    <t>ANALISA HARGA SATUAN (NON PERSONIL)</t>
  </si>
  <si>
    <t>Uraian</t>
  </si>
  <si>
    <t>Perawatan</t>
  </si>
  <si>
    <t>Lainnya</t>
  </si>
  <si>
    <t>HD</t>
  </si>
  <si>
    <t>BBP =(0,2 x HD)</t>
  </si>
  <si>
    <t>BBL= (0,1 x HD)</t>
  </si>
  <si>
    <t>(HD+BBP+BBL)x10%</t>
  </si>
  <si>
    <t>ANALISA HARGA SATUAN (PERSONIL)</t>
  </si>
  <si>
    <t>Pembahasan Laporan Pendahuluan (Cetak Materi)</t>
  </si>
  <si>
    <t>Pembahasan Laporan Antara (Cetak Materi)</t>
  </si>
  <si>
    <t>Pembahasan Laporan Akhir (Cetak Materi)</t>
  </si>
  <si>
    <t>Harga Dasar</t>
  </si>
  <si>
    <t>Satuan</t>
  </si>
  <si>
    <t>Harga Satuan</t>
  </si>
  <si>
    <t>JUMLAH HARGA (Rp)</t>
  </si>
  <si>
    <t>I.</t>
  </si>
  <si>
    <t>II.</t>
  </si>
  <si>
    <t>Sub Total</t>
  </si>
  <si>
    <t>Jumlah Total</t>
  </si>
  <si>
    <t>DIBULATKAN</t>
  </si>
  <si>
    <t>BIAYA LANGSUNG PERONIL</t>
  </si>
  <si>
    <t>Team Leader</t>
  </si>
  <si>
    <t>Tenaga Ahli Struktur</t>
  </si>
  <si>
    <t>Tenaga Ahli Cost Estimator/Quantity Surveyor</t>
  </si>
  <si>
    <t>Drafter</t>
  </si>
  <si>
    <t>Operator Komputer</t>
  </si>
  <si>
    <t>WAKTU KEGIATAN (BULAN)</t>
  </si>
  <si>
    <t>D3 pengalaman  3 tahun</t>
  </si>
  <si>
    <t>PPN 11%</t>
  </si>
  <si>
    <t>S1 Arsitektur, SKK Ahli Madya Arsitektur, pengalaman minimal 3 tahun</t>
  </si>
  <si>
    <t>S1 Teknik Sipil - SKK Ahli Madya Teknik Bangunan Gedung, pengalaman minimal 3 tahun</t>
  </si>
  <si>
    <t>S1 Teknik Sipil - SKA Ahli Madya Quantity Surveyor, pengalaman minimal 3 tahun</t>
  </si>
  <si>
    <t>Flash Disk (FD) 16 GB (berisi semua dokumen hasil perencanaan/kerja konsultan)</t>
  </si>
  <si>
    <t>Estimator</t>
  </si>
  <si>
    <t>Surveyor</t>
  </si>
  <si>
    <t>D3 Teknik Sipil/ Geodesi  Pengalaman  3 tahun</t>
  </si>
  <si>
    <t>DED PEMBANGUNAN GEDUNG SARPRAS</t>
  </si>
  <si>
    <t>Pengadaan Belanja Pekerjaan Jasa Konsultan DED Pembangunan Gedung Sarpras</t>
  </si>
  <si>
    <t xml:space="preserve"> </t>
  </si>
  <si>
    <t>Rekap Bill Of Quantity (BOQ)</t>
  </si>
  <si>
    <t>HARGA Bill Of Quantity (BOQ)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</si>
</sst>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Rp&quot;* #,##0_-;\-&quot;Rp&quot;* #,##0_-;_-&quot;Rp&quot;* &quot;-&quot;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_(* #,##0.0_);_(* \(#,##0.0\);_(* &quot;-&quot;??_);_(@_)"/>
    <numFmt numFmtId="170" formatCode="_(&quot;Rp&quot;* #,##0_);_(&quot;Rp&quot;* \(#,##0\);_(&quot;Rp&quot;* &quot;-&quot;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2"/>
      <name val="Bookman Old Style"/>
      <family val="1"/>
    </font>
    <font>
      <sz val="12"/>
      <name val="Bookman Old Style"/>
      <family val="1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Bookman Old Style"/>
      <family val="1"/>
    </font>
    <font>
      <b/>
      <sz val="14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name val="Bookman Old Style"/>
      <family val="1"/>
    </font>
    <font>
      <sz val="11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charset val="1"/>
      <scheme val="minor"/>
    </font>
    <font>
      <sz val="12"/>
      <name val="Arial"/>
      <family val="2"/>
    </font>
    <font>
      <b/>
      <sz val="11"/>
      <color rgb="FF000000"/>
      <name val="Arial"/>
      <family val="2"/>
    </font>
    <font>
      <sz val="11"/>
      <name val="Tahoma"/>
      <family val="2"/>
    </font>
    <font>
      <b/>
      <u/>
      <sz val="12"/>
      <color rgb="FF00000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1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4" fillId="0" borderId="0"/>
    <xf numFmtId="0" fontId="24" fillId="0" borderId="0"/>
    <xf numFmtId="38" fontId="25" fillId="0" borderId="0" applyFont="0" applyFill="0" applyBorder="0" applyAlignment="0" applyProtection="0"/>
    <xf numFmtId="0" fontId="1" fillId="0" borderId="0"/>
    <xf numFmtId="0" fontId="31" fillId="0" borderId="0"/>
  </cellStyleXfs>
  <cellXfs count="301">
    <xf numFmtId="0" fontId="0" fillId="0" borderId="0" xfId="0"/>
    <xf numFmtId="167" fontId="4" fillId="0" borderId="0" xfId="1" applyNumberFormat="1" applyFont="1" applyAlignment="1">
      <alignment vertical="center"/>
    </xf>
    <xf numFmtId="167" fontId="3" fillId="0" borderId="0" xfId="1" applyNumberFormat="1" applyFont="1" applyAlignment="1">
      <alignment horizontal="center" vertical="center" wrapText="1"/>
    </xf>
    <xf numFmtId="167" fontId="3" fillId="0" borderId="0" xfId="2" applyNumberFormat="1" applyFont="1" applyFill="1" applyBorder="1" applyAlignment="1">
      <alignment vertical="center"/>
    </xf>
    <xf numFmtId="167" fontId="3" fillId="0" borderId="0" xfId="1" applyNumberFormat="1" applyFont="1" applyAlignment="1">
      <alignment vertical="center"/>
    </xf>
    <xf numFmtId="167" fontId="4" fillId="0" borderId="0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4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67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/>
    </xf>
    <xf numFmtId="0" fontId="7" fillId="0" borderId="1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167" fontId="7" fillId="0" borderId="17" xfId="1" applyNumberFormat="1" applyFont="1" applyBorder="1" applyAlignment="1">
      <alignment horizontal="center" vertical="center" wrapText="1"/>
    </xf>
    <xf numFmtId="167" fontId="7" fillId="0" borderId="18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/>
    </xf>
    <xf numFmtId="0" fontId="7" fillId="0" borderId="23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6" xfId="1" applyFont="1" applyBorder="1" applyAlignment="1">
      <alignment vertical="center"/>
    </xf>
    <xf numFmtId="167" fontId="8" fillId="0" borderId="23" xfId="1" applyNumberFormat="1" applyFont="1" applyBorder="1" applyAlignment="1">
      <alignment vertical="center"/>
    </xf>
    <xf numFmtId="167" fontId="8" fillId="0" borderId="17" xfId="1" applyNumberFormat="1" applyFont="1" applyBorder="1" applyAlignment="1">
      <alignment vertical="center"/>
    </xf>
    <xf numFmtId="167" fontId="8" fillId="0" borderId="24" xfId="1" applyNumberFormat="1" applyFont="1" applyBorder="1" applyAlignment="1">
      <alignment vertical="center"/>
    </xf>
    <xf numFmtId="167" fontId="8" fillId="0" borderId="26" xfId="1" applyNumberFormat="1" applyFont="1" applyBorder="1" applyAlignment="1">
      <alignment vertical="center"/>
    </xf>
    <xf numFmtId="167" fontId="7" fillId="0" borderId="27" xfId="2" applyNumberFormat="1" applyFont="1" applyFill="1" applyBorder="1" applyAlignment="1">
      <alignment vertical="center"/>
    </xf>
    <xf numFmtId="0" fontId="8" fillId="0" borderId="22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8" fillId="0" borderId="2" xfId="2" applyNumberFormat="1" applyFont="1" applyFill="1" applyBorder="1" applyAlignment="1">
      <alignment horizontal="center" vertical="center"/>
    </xf>
    <xf numFmtId="167" fontId="8" fillId="0" borderId="3" xfId="2" applyNumberFormat="1" applyFont="1" applyFill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28" xfId="1" applyFont="1" applyBorder="1" applyAlignment="1">
      <alignment vertical="center"/>
    </xf>
    <xf numFmtId="0" fontId="8" fillId="0" borderId="25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8" xfId="2" applyNumberFormat="1" applyFont="1" applyFill="1" applyBorder="1" applyAlignment="1">
      <alignment horizontal="center" vertical="center"/>
    </xf>
    <xf numFmtId="0" fontId="8" fillId="0" borderId="25" xfId="2" applyNumberFormat="1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167" fontId="8" fillId="0" borderId="12" xfId="2" applyNumberFormat="1" applyFont="1" applyFill="1" applyBorder="1" applyAlignment="1">
      <alignment horizontal="center" vertical="center"/>
    </xf>
    <xf numFmtId="167" fontId="8" fillId="0" borderId="13" xfId="2" applyNumberFormat="1" applyFont="1" applyFill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17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3" xfId="2" applyNumberFormat="1" applyFont="1" applyFill="1" applyBorder="1" applyAlignment="1">
      <alignment horizontal="center" vertical="center"/>
    </xf>
    <xf numFmtId="0" fontId="8" fillId="0" borderId="17" xfId="2" applyNumberFormat="1" applyFont="1" applyFill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167" fontId="8" fillId="0" borderId="26" xfId="2" applyNumberFormat="1" applyFont="1" applyFill="1" applyBorder="1" applyAlignment="1">
      <alignment horizontal="center" vertical="center"/>
    </xf>
    <xf numFmtId="0" fontId="8" fillId="0" borderId="6" xfId="2" applyNumberFormat="1" applyFont="1" applyFill="1" applyBorder="1" applyAlignment="1">
      <alignment horizontal="center" vertical="center"/>
    </xf>
    <xf numFmtId="0" fontId="8" fillId="0" borderId="19" xfId="2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7" fillId="0" borderId="25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28" xfId="1" applyFont="1" applyBorder="1" applyAlignment="1">
      <alignment vertical="center"/>
    </xf>
    <xf numFmtId="167" fontId="7" fillId="0" borderId="13" xfId="1" applyNumberFormat="1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166" fontId="8" fillId="0" borderId="4" xfId="2" applyFont="1" applyFill="1" applyBorder="1" applyAlignment="1">
      <alignment horizontal="center" vertical="center"/>
    </xf>
    <xf numFmtId="166" fontId="8" fillId="0" borderId="2" xfId="2" applyFont="1" applyFill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8" fillId="0" borderId="2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 wrapText="1"/>
    </xf>
    <xf numFmtId="167" fontId="8" fillId="0" borderId="2" xfId="2" applyNumberFormat="1" applyFont="1" applyFill="1" applyBorder="1" applyAlignment="1">
      <alignment vertical="center"/>
    </xf>
    <xf numFmtId="0" fontId="8" fillId="0" borderId="21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166" fontId="8" fillId="0" borderId="5" xfId="2" applyFont="1" applyFill="1" applyBorder="1" applyAlignment="1">
      <alignment horizontal="center" vertical="center"/>
    </xf>
    <xf numFmtId="167" fontId="8" fillId="0" borderId="5" xfId="2" applyNumberFormat="1" applyFont="1" applyFill="1" applyBorder="1" applyAlignment="1">
      <alignment vertical="center"/>
    </xf>
    <xf numFmtId="0" fontId="8" fillId="0" borderId="25" xfId="1" applyFont="1" applyBorder="1" applyAlignment="1">
      <alignment vertical="center" wrapText="1"/>
    </xf>
    <xf numFmtId="0" fontId="8" fillId="0" borderId="29" xfId="1" applyFont="1" applyBorder="1" applyAlignment="1">
      <alignment vertical="center" wrapText="1"/>
    </xf>
    <xf numFmtId="166" fontId="8" fillId="0" borderId="29" xfId="2" applyFont="1" applyFill="1" applyBorder="1" applyAlignment="1">
      <alignment horizontal="center" vertical="center"/>
    </xf>
    <xf numFmtId="167" fontId="7" fillId="0" borderId="12" xfId="2" applyNumberFormat="1" applyFont="1" applyFill="1" applyBorder="1" applyAlignment="1">
      <alignment horizontal="center" vertical="center"/>
    </xf>
    <xf numFmtId="167" fontId="7" fillId="0" borderId="13" xfId="2" applyNumberFormat="1" applyFont="1" applyFill="1" applyBorder="1" applyAlignment="1">
      <alignment vertical="center"/>
    </xf>
    <xf numFmtId="0" fontId="8" fillId="0" borderId="20" xfId="1" applyFont="1" applyBorder="1" applyAlignment="1">
      <alignment horizontal="center" vertical="center"/>
    </xf>
    <xf numFmtId="0" fontId="8" fillId="0" borderId="17" xfId="1" applyFont="1" applyBorder="1" applyAlignment="1">
      <alignment vertical="center" wrapText="1"/>
    </xf>
    <xf numFmtId="0" fontId="8" fillId="0" borderId="24" xfId="1" applyFont="1" applyBorder="1" applyAlignment="1">
      <alignment vertical="center" wrapText="1"/>
    </xf>
    <xf numFmtId="166" fontId="8" fillId="0" borderId="24" xfId="2" applyFont="1" applyFill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4" fontId="8" fillId="0" borderId="4" xfId="1" applyNumberFormat="1" applyFont="1" applyBorder="1" applyAlignment="1">
      <alignment vertical="center"/>
    </xf>
    <xf numFmtId="167" fontId="7" fillId="0" borderId="12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8" fillId="0" borderId="19" xfId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0" fontId="8" fillId="0" borderId="19" xfId="1" quotePrefix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 wrapText="1"/>
    </xf>
    <xf numFmtId="166" fontId="8" fillId="0" borderId="7" xfId="2" applyFont="1" applyFill="1" applyBorder="1" applyAlignment="1">
      <alignment horizontal="center" vertical="center"/>
    </xf>
    <xf numFmtId="0" fontId="8" fillId="0" borderId="0" xfId="1" quotePrefix="1" applyFont="1" applyAlignment="1">
      <alignment horizontal="center" vertical="center"/>
    </xf>
    <xf numFmtId="166" fontId="8" fillId="0" borderId="28" xfId="2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67" fontId="7" fillId="0" borderId="16" xfId="2" applyNumberFormat="1" applyFont="1" applyFill="1" applyBorder="1" applyAlignment="1">
      <alignment vertical="center"/>
    </xf>
    <xf numFmtId="167" fontId="8" fillId="0" borderId="1" xfId="1" applyNumberFormat="1" applyFont="1" applyBorder="1" applyAlignment="1">
      <alignment vertical="center"/>
    </xf>
    <xf numFmtId="167" fontId="8" fillId="0" borderId="4" xfId="1" applyNumberFormat="1" applyFont="1" applyBorder="1" applyAlignment="1">
      <alignment vertical="center"/>
    </xf>
    <xf numFmtId="167" fontId="8" fillId="0" borderId="2" xfId="1" applyNumberFormat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167" fontId="9" fillId="2" borderId="25" xfId="1" applyNumberFormat="1" applyFont="1" applyFill="1" applyBorder="1" applyAlignment="1">
      <alignment horizontal="center" vertical="center" wrapText="1"/>
    </xf>
    <xf numFmtId="167" fontId="9" fillId="2" borderId="30" xfId="1" applyNumberFormat="1" applyFont="1" applyFill="1" applyBorder="1" applyAlignment="1">
      <alignment horizontal="center" vertical="center" wrapText="1"/>
    </xf>
    <xf numFmtId="0" fontId="9" fillId="2" borderId="11" xfId="1" quotePrefix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vertical="center"/>
    </xf>
    <xf numFmtId="0" fontId="10" fillId="2" borderId="12" xfId="1" applyFont="1" applyFill="1" applyBorder="1" applyAlignment="1">
      <alignment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167" fontId="10" fillId="2" borderId="28" xfId="1" applyNumberFormat="1" applyFont="1" applyFill="1" applyBorder="1" applyAlignment="1">
      <alignment vertical="center"/>
    </xf>
    <xf numFmtId="167" fontId="10" fillId="2" borderId="25" xfId="1" applyNumberFormat="1" applyFont="1" applyFill="1" applyBorder="1" applyAlignment="1">
      <alignment vertical="center"/>
    </xf>
    <xf numFmtId="167" fontId="10" fillId="2" borderId="29" xfId="1" applyNumberFormat="1" applyFont="1" applyFill="1" applyBorder="1" applyAlignment="1">
      <alignment vertical="center"/>
    </xf>
    <xf numFmtId="167" fontId="10" fillId="2" borderId="12" xfId="1" applyNumberFormat="1" applyFont="1" applyFill="1" applyBorder="1" applyAlignment="1">
      <alignment vertical="center"/>
    </xf>
    <xf numFmtId="167" fontId="10" fillId="2" borderId="13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top"/>
    </xf>
    <xf numFmtId="167" fontId="3" fillId="0" borderId="0" xfId="1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167" fontId="4" fillId="0" borderId="0" xfId="2" applyNumberFormat="1" applyFont="1" applyFill="1" applyBorder="1" applyAlignment="1">
      <alignment horizontal="left" vertical="top"/>
    </xf>
    <xf numFmtId="167" fontId="2" fillId="0" borderId="0" xfId="0" applyNumberFormat="1" applyFont="1" applyAlignment="1">
      <alignment horizontal="left" vertical="top"/>
    </xf>
    <xf numFmtId="167" fontId="2" fillId="0" borderId="0" xfId="5" applyNumberFormat="1" applyFont="1" applyFill="1" applyAlignment="1">
      <alignment horizontal="left" vertical="top"/>
    </xf>
    <xf numFmtId="167" fontId="12" fillId="0" borderId="0" xfId="0" applyNumberFormat="1" applyFont="1" applyAlignment="1">
      <alignment vertical="center"/>
    </xf>
    <xf numFmtId="167" fontId="7" fillId="0" borderId="29" xfId="2" applyNumberFormat="1" applyFont="1" applyFill="1" applyBorder="1" applyAlignment="1">
      <alignment horizontal="center" vertical="center"/>
    </xf>
    <xf numFmtId="166" fontId="8" fillId="0" borderId="25" xfId="2" applyFont="1" applyFill="1" applyBorder="1" applyAlignment="1">
      <alignment horizontal="center" vertical="center"/>
    </xf>
    <xf numFmtId="168" fontId="8" fillId="0" borderId="2" xfId="1" applyNumberFormat="1" applyFont="1" applyBorder="1" applyAlignment="1">
      <alignment horizontal="center" vertical="center"/>
    </xf>
    <xf numFmtId="169" fontId="4" fillId="0" borderId="0" xfId="2" applyNumberFormat="1" applyFont="1" applyFill="1" applyBorder="1" applyAlignment="1">
      <alignment vertical="center"/>
    </xf>
    <xf numFmtId="0" fontId="1" fillId="0" borderId="0" xfId="1"/>
    <xf numFmtId="0" fontId="16" fillId="0" borderId="11" xfId="6" applyFont="1" applyBorder="1" applyAlignment="1">
      <alignment horizontal="left" vertical="center"/>
    </xf>
    <xf numFmtId="0" fontId="17" fillId="0" borderId="34" xfId="6" applyFont="1" applyBorder="1"/>
    <xf numFmtId="170" fontId="17" fillId="0" borderId="25" xfId="6" applyNumberFormat="1" applyFont="1" applyBorder="1" applyAlignment="1">
      <alignment horizontal="center"/>
    </xf>
    <xf numFmtId="0" fontId="17" fillId="0" borderId="25" xfId="6" applyFont="1" applyBorder="1" applyAlignment="1">
      <alignment horizontal="center"/>
    </xf>
    <xf numFmtId="0" fontId="16" fillId="0" borderId="11" xfId="6" applyFont="1" applyBorder="1"/>
    <xf numFmtId="170" fontId="16" fillId="0" borderId="25" xfId="6" applyNumberFormat="1" applyFont="1" applyBorder="1" applyAlignment="1">
      <alignment horizontal="center"/>
    </xf>
    <xf numFmtId="0" fontId="18" fillId="0" borderId="14" xfId="6" applyFont="1" applyBorder="1"/>
    <xf numFmtId="0" fontId="18" fillId="0" borderId="0" xfId="6" applyFont="1"/>
    <xf numFmtId="0" fontId="14" fillId="0" borderId="0" xfId="6"/>
    <xf numFmtId="0" fontId="19" fillId="0" borderId="0" xfId="6" applyFont="1"/>
    <xf numFmtId="0" fontId="19" fillId="0" borderId="0" xfId="6" applyFont="1" applyAlignment="1">
      <alignment vertical="center"/>
    </xf>
    <xf numFmtId="0" fontId="16" fillId="0" borderId="20" xfId="6" applyFont="1" applyBorder="1"/>
    <xf numFmtId="0" fontId="17" fillId="0" borderId="30" xfId="6" applyFont="1" applyBorder="1" applyAlignment="1">
      <alignment horizontal="center"/>
    </xf>
    <xf numFmtId="42" fontId="1" fillId="0" borderId="0" xfId="1" applyNumberFormat="1"/>
    <xf numFmtId="170" fontId="1" fillId="0" borderId="0" xfId="1" applyNumberFormat="1"/>
    <xf numFmtId="170" fontId="16" fillId="0" borderId="25" xfId="6" applyNumberFormat="1" applyFont="1" applyBorder="1" applyAlignment="1">
      <alignment horizontal="left" vertical="center"/>
    </xf>
    <xf numFmtId="170" fontId="16" fillId="0" borderId="39" xfId="6" applyNumberFormat="1" applyFont="1" applyBorder="1" applyAlignment="1">
      <alignment horizontal="left" vertical="center"/>
    </xf>
    <xf numFmtId="0" fontId="9" fillId="2" borderId="11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167" fontId="7" fillId="2" borderId="9" xfId="1" applyNumberFormat="1" applyFont="1" applyFill="1" applyBorder="1" applyAlignment="1">
      <alignment horizontal="center" vertical="center" wrapText="1"/>
    </xf>
    <xf numFmtId="167" fontId="7" fillId="2" borderId="10" xfId="1" applyNumberFormat="1" applyFont="1" applyFill="1" applyBorder="1" applyAlignment="1">
      <alignment horizontal="center" vertical="center" wrapText="1"/>
    </xf>
    <xf numFmtId="0" fontId="15" fillId="2" borderId="17" xfId="6" applyFont="1" applyFill="1" applyBorder="1" applyAlignment="1">
      <alignment horizontal="center" vertical="center"/>
    </xf>
    <xf numFmtId="0" fontId="15" fillId="2" borderId="19" xfId="6" applyFont="1" applyFill="1" applyBorder="1" applyAlignment="1">
      <alignment horizontal="center" vertical="center"/>
    </xf>
    <xf numFmtId="0" fontId="15" fillId="2" borderId="25" xfId="6" applyFont="1" applyFill="1" applyBorder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0" fontId="1" fillId="0" borderId="0" xfId="9"/>
    <xf numFmtId="0" fontId="23" fillId="0" borderId="0" xfId="9" applyFont="1"/>
    <xf numFmtId="0" fontId="26" fillId="0" borderId="0" xfId="9" applyFont="1"/>
    <xf numFmtId="38" fontId="26" fillId="0" borderId="0" xfId="8" applyFont="1"/>
    <xf numFmtId="38" fontId="26" fillId="0" borderId="0" xfId="9" applyNumberFormat="1" applyFont="1"/>
    <xf numFmtId="40" fontId="26" fillId="0" borderId="0" xfId="8" applyNumberFormat="1" applyFont="1"/>
    <xf numFmtId="0" fontId="27" fillId="0" borderId="0" xfId="7" applyFont="1" applyAlignment="1">
      <alignment horizontal="center" vertical="top"/>
    </xf>
    <xf numFmtId="0" fontId="28" fillId="0" borderId="0" xfId="7" applyFont="1"/>
    <xf numFmtId="0" fontId="30" fillId="0" borderId="0" xfId="7" applyFont="1" applyAlignment="1">
      <alignment horizontal="center" vertical="top"/>
    </xf>
    <xf numFmtId="0" fontId="29" fillId="0" borderId="0" xfId="9" applyFont="1" applyAlignment="1">
      <alignment horizontal="center"/>
    </xf>
    <xf numFmtId="0" fontId="29" fillId="0" borderId="0" xfId="9" applyFont="1"/>
    <xf numFmtId="0" fontId="23" fillId="0" borderId="0" xfId="10" applyFont="1" applyAlignment="1">
      <alignment horizontal="center"/>
    </xf>
    <xf numFmtId="0" fontId="32" fillId="0" borderId="0" xfId="7" applyFont="1" applyAlignment="1">
      <alignment horizontal="center" vertical="top"/>
    </xf>
    <xf numFmtId="0" fontId="18" fillId="0" borderId="11" xfId="6" applyFont="1" applyBorder="1"/>
    <xf numFmtId="0" fontId="20" fillId="0" borderId="0" xfId="1" applyFont="1"/>
    <xf numFmtId="0" fontId="8" fillId="0" borderId="0" xfId="0" applyFont="1" applyAlignment="1">
      <alignment vertical="center"/>
    </xf>
    <xf numFmtId="0" fontId="29" fillId="0" borderId="0" xfId="9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167" fontId="7" fillId="2" borderId="9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2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5" fillId="2" borderId="35" xfId="6" applyFont="1" applyFill="1" applyBorder="1" applyAlignment="1">
      <alignment horizontal="center" vertical="center"/>
    </xf>
    <xf numFmtId="0" fontId="15" fillId="2" borderId="22" xfId="6" applyFont="1" applyFill="1" applyBorder="1" applyAlignment="1">
      <alignment horizontal="center" vertical="center"/>
    </xf>
    <xf numFmtId="0" fontId="15" fillId="2" borderId="21" xfId="6" applyFont="1" applyFill="1" applyBorder="1" applyAlignment="1">
      <alignment horizontal="center" vertical="center"/>
    </xf>
    <xf numFmtId="0" fontId="15" fillId="2" borderId="31" xfId="6" applyFont="1" applyFill="1" applyBorder="1" applyAlignment="1">
      <alignment horizontal="center" vertical="center"/>
    </xf>
    <xf numFmtId="0" fontId="15" fillId="2" borderId="32" xfId="6" applyFont="1" applyFill="1" applyBorder="1" applyAlignment="1">
      <alignment horizontal="center" vertical="center"/>
    </xf>
    <xf numFmtId="0" fontId="15" fillId="2" borderId="36" xfId="6" applyFont="1" applyFill="1" applyBorder="1" applyAlignment="1">
      <alignment horizontal="center" vertical="center"/>
    </xf>
    <xf numFmtId="0" fontId="15" fillId="2" borderId="23" xfId="6" applyFont="1" applyFill="1" applyBorder="1" applyAlignment="1">
      <alignment horizontal="center" vertical="center"/>
    </xf>
    <xf numFmtId="0" fontId="15" fillId="2" borderId="17" xfId="6" applyFont="1" applyFill="1" applyBorder="1" applyAlignment="1">
      <alignment horizontal="center" vertical="center"/>
    </xf>
    <xf numFmtId="0" fontId="15" fillId="2" borderId="24" xfId="6" applyFont="1" applyFill="1" applyBorder="1" applyAlignment="1">
      <alignment horizontal="center" vertical="center"/>
    </xf>
    <xf numFmtId="0" fontId="15" fillId="2" borderId="23" xfId="6" applyFont="1" applyFill="1" applyBorder="1" applyAlignment="1">
      <alignment horizontal="center"/>
    </xf>
    <xf numFmtId="0" fontId="15" fillId="2" borderId="18" xfId="6" applyFont="1" applyFill="1" applyBorder="1" applyAlignment="1">
      <alignment horizontal="center"/>
    </xf>
    <xf numFmtId="0" fontId="15" fillId="2" borderId="6" xfId="6" applyFont="1" applyFill="1" applyBorder="1" applyAlignment="1">
      <alignment horizontal="center" vertical="center"/>
    </xf>
    <xf numFmtId="0" fontId="15" fillId="2" borderId="19" xfId="6" applyFont="1" applyFill="1" applyBorder="1" applyAlignment="1">
      <alignment horizontal="center" vertical="center"/>
    </xf>
    <xf numFmtId="0" fontId="15" fillId="2" borderId="7" xfId="6" applyFont="1" applyFill="1" applyBorder="1" applyAlignment="1">
      <alignment horizontal="center" vertical="center"/>
    </xf>
    <xf numFmtId="0" fontId="15" fillId="0" borderId="34" xfId="6" applyFont="1" applyBorder="1" applyAlignment="1">
      <alignment horizontal="left" vertical="center"/>
    </xf>
    <xf numFmtId="0" fontId="15" fillId="0" borderId="25" xfId="6" applyFont="1" applyBorder="1" applyAlignment="1">
      <alignment horizontal="left" vertical="center"/>
    </xf>
    <xf numFmtId="0" fontId="15" fillId="0" borderId="30" xfId="6" applyFont="1" applyBorder="1" applyAlignment="1">
      <alignment horizontal="left" vertical="center"/>
    </xf>
    <xf numFmtId="170" fontId="16" fillId="0" borderId="28" xfId="6" applyNumberFormat="1" applyFont="1" applyBorder="1" applyAlignment="1">
      <alignment horizontal="left" vertical="center"/>
    </xf>
    <xf numFmtId="170" fontId="16" fillId="0" borderId="25" xfId="6" applyNumberFormat="1" applyFont="1" applyBorder="1" applyAlignment="1">
      <alignment horizontal="left" vertical="center"/>
    </xf>
    <xf numFmtId="170" fontId="16" fillId="0" borderId="28" xfId="6" applyNumberFormat="1" applyFont="1" applyBorder="1" applyAlignment="1">
      <alignment horizontal="center" vertical="center"/>
    </xf>
    <xf numFmtId="170" fontId="16" fillId="0" borderId="29" xfId="6" applyNumberFormat="1" applyFont="1" applyBorder="1" applyAlignment="1">
      <alignment horizontal="center" vertical="center"/>
    </xf>
    <xf numFmtId="170" fontId="16" fillId="0" borderId="25" xfId="6" applyNumberFormat="1" applyFont="1" applyBorder="1" applyAlignment="1">
      <alignment horizontal="center" vertical="center"/>
    </xf>
    <xf numFmtId="170" fontId="16" fillId="0" borderId="12" xfId="6" applyNumberFormat="1" applyFont="1" applyBorder="1" applyAlignment="1">
      <alignment horizontal="center"/>
    </xf>
    <xf numFmtId="170" fontId="16" fillId="0" borderId="30" xfId="6" applyNumberFormat="1" applyFont="1" applyBorder="1" applyAlignment="1">
      <alignment horizontal="center" vertical="center"/>
    </xf>
    <xf numFmtId="0" fontId="15" fillId="2" borderId="6" xfId="6" applyFont="1" applyFill="1" applyBorder="1" applyAlignment="1">
      <alignment horizontal="center"/>
    </xf>
    <xf numFmtId="0" fontId="15" fillId="2" borderId="7" xfId="6" applyFont="1" applyFill="1" applyBorder="1" applyAlignment="1">
      <alignment horizontal="center"/>
    </xf>
    <xf numFmtId="0" fontId="15" fillId="2" borderId="37" xfId="6" applyFont="1" applyFill="1" applyBorder="1" applyAlignment="1">
      <alignment horizontal="center"/>
    </xf>
    <xf numFmtId="0" fontId="15" fillId="2" borderId="28" xfId="6" applyFont="1" applyFill="1" applyBorder="1" applyAlignment="1">
      <alignment horizontal="center" vertical="center"/>
    </xf>
    <xf numFmtId="0" fontId="15" fillId="2" borderId="25" xfId="6" applyFont="1" applyFill="1" applyBorder="1" applyAlignment="1">
      <alignment horizontal="center" vertical="center"/>
    </xf>
    <xf numFmtId="0" fontId="15" fillId="2" borderId="29" xfId="6" applyFont="1" applyFill="1" applyBorder="1" applyAlignment="1">
      <alignment horizontal="center" vertical="center"/>
    </xf>
    <xf numFmtId="0" fontId="15" fillId="2" borderId="28" xfId="6" applyFont="1" applyFill="1" applyBorder="1" applyAlignment="1">
      <alignment horizontal="center"/>
    </xf>
    <xf numFmtId="0" fontId="15" fillId="2" borderId="29" xfId="6" applyFont="1" applyFill="1" applyBorder="1" applyAlignment="1">
      <alignment horizontal="center"/>
    </xf>
    <xf numFmtId="0" fontId="15" fillId="2" borderId="30" xfId="6" applyFont="1" applyFill="1" applyBorder="1" applyAlignment="1">
      <alignment horizontal="center"/>
    </xf>
    <xf numFmtId="170" fontId="16" fillId="0" borderId="28" xfId="6" applyNumberFormat="1" applyFont="1" applyBorder="1" applyAlignment="1">
      <alignment horizontal="center"/>
    </xf>
    <xf numFmtId="170" fontId="16" fillId="0" borderId="38" xfId="6" applyNumberFormat="1" applyFont="1" applyBorder="1" applyAlignment="1">
      <alignment horizontal="left" vertical="center"/>
    </xf>
    <xf numFmtId="170" fontId="16" fillId="0" borderId="39" xfId="6" applyNumberFormat="1" applyFont="1" applyBorder="1" applyAlignment="1">
      <alignment horizontal="left" vertical="center"/>
    </xf>
    <xf numFmtId="170" fontId="16" fillId="0" borderId="40" xfId="6" applyNumberFormat="1" applyFont="1" applyBorder="1" applyAlignment="1">
      <alignment horizontal="left" vertical="center"/>
    </xf>
    <xf numFmtId="170" fontId="16" fillId="0" borderId="38" xfId="6" applyNumberFormat="1" applyFont="1" applyBorder="1" applyAlignment="1">
      <alignment horizontal="center" vertical="center"/>
    </xf>
    <xf numFmtId="170" fontId="16" fillId="0" borderId="40" xfId="6" applyNumberFormat="1" applyFont="1" applyBorder="1" applyAlignment="1">
      <alignment horizontal="center" vertical="center"/>
    </xf>
    <xf numFmtId="170" fontId="16" fillId="0" borderId="15" xfId="6" applyNumberFormat="1" applyFont="1" applyBorder="1" applyAlignment="1">
      <alignment horizontal="center"/>
    </xf>
    <xf numFmtId="170" fontId="16" fillId="0" borderId="41" xfId="6" applyNumberFormat="1" applyFont="1" applyBorder="1" applyAlignment="1">
      <alignment horizontal="center" vertical="center"/>
    </xf>
    <xf numFmtId="170" fontId="16" fillId="0" borderId="29" xfId="6" applyNumberFormat="1" applyFont="1" applyBorder="1" applyAlignment="1">
      <alignment horizontal="left" vertical="center"/>
    </xf>
    <xf numFmtId="0" fontId="15" fillId="2" borderId="33" xfId="6" applyFont="1" applyFill="1" applyBorder="1" applyAlignment="1">
      <alignment horizontal="center"/>
    </xf>
    <xf numFmtId="0" fontId="15" fillId="2" borderId="42" xfId="6" applyFont="1" applyFill="1" applyBorder="1" applyAlignment="1">
      <alignment horizontal="center"/>
    </xf>
    <xf numFmtId="0" fontId="15" fillId="2" borderId="24" xfId="6" applyFont="1" applyFill="1" applyBorder="1" applyAlignment="1">
      <alignment horizontal="center"/>
    </xf>
    <xf numFmtId="0" fontId="15" fillId="2" borderId="1" xfId="6" applyFont="1" applyFill="1" applyBorder="1" applyAlignment="1">
      <alignment horizontal="center"/>
    </xf>
    <xf numFmtId="0" fontId="15" fillId="2" borderId="43" xfId="6" applyFont="1" applyFill="1" applyBorder="1" applyAlignment="1">
      <alignment horizontal="center"/>
    </xf>
    <xf numFmtId="0" fontId="16" fillId="0" borderId="28" xfId="6" applyFont="1" applyBorder="1" applyAlignment="1">
      <alignment horizontal="center" vertical="center"/>
    </xf>
    <xf numFmtId="0" fontId="16" fillId="0" borderId="30" xfId="6" applyFont="1" applyBorder="1" applyAlignment="1">
      <alignment horizontal="center" vertical="center"/>
    </xf>
    <xf numFmtId="0" fontId="16" fillId="0" borderId="28" xfId="6" applyFont="1" applyBorder="1" applyAlignment="1">
      <alignment horizontal="center"/>
    </xf>
    <xf numFmtId="0" fontId="16" fillId="0" borderId="30" xfId="6" applyFont="1" applyBorder="1" applyAlignment="1">
      <alignment horizontal="center"/>
    </xf>
    <xf numFmtId="170" fontId="16" fillId="0" borderId="25" xfId="6" applyNumberFormat="1" applyFont="1" applyBorder="1" applyAlignment="1">
      <alignment horizontal="center"/>
    </xf>
    <xf numFmtId="170" fontId="16" fillId="0" borderId="29" xfId="6" applyNumberFormat="1" applyFont="1" applyBorder="1" applyAlignment="1">
      <alignment horizontal="center"/>
    </xf>
    <xf numFmtId="170" fontId="17" fillId="0" borderId="12" xfId="6" applyNumberFormat="1" applyFont="1" applyBorder="1" applyAlignment="1">
      <alignment horizontal="center"/>
    </xf>
    <xf numFmtId="0" fontId="16" fillId="0" borderId="38" xfId="6" applyFont="1" applyBorder="1" applyAlignment="1">
      <alignment horizontal="center"/>
    </xf>
    <xf numFmtId="0" fontId="16" fillId="0" borderId="41" xfId="6" applyFont="1" applyBorder="1" applyAlignment="1">
      <alignment horizontal="center"/>
    </xf>
    <xf numFmtId="170" fontId="16" fillId="0" borderId="38" xfId="6" applyNumberFormat="1" applyFont="1" applyBorder="1" applyAlignment="1">
      <alignment horizontal="center"/>
    </xf>
    <xf numFmtId="170" fontId="16" fillId="0" borderId="39" xfId="6" applyNumberFormat="1" applyFont="1" applyBorder="1" applyAlignment="1">
      <alignment horizontal="center"/>
    </xf>
    <xf numFmtId="170" fontId="16" fillId="0" borderId="40" xfId="6" applyNumberFormat="1" applyFont="1" applyBorder="1" applyAlignment="1">
      <alignment horizontal="center"/>
    </xf>
    <xf numFmtId="0" fontId="34" fillId="0" borderId="12" xfId="1" applyFont="1" applyBorder="1" applyAlignment="1">
      <alignment horizontal="center" vertical="center"/>
    </xf>
    <xf numFmtId="0" fontId="34" fillId="0" borderId="1" xfId="1" applyFont="1" applyBorder="1" applyAlignment="1">
      <alignment vertical="center"/>
    </xf>
    <xf numFmtId="0" fontId="34" fillId="0" borderId="0" xfId="1" applyFont="1" applyBorder="1" applyAlignment="1">
      <alignment vertical="center"/>
    </xf>
    <xf numFmtId="0" fontId="34" fillId="0" borderId="0" xfId="1" applyFont="1" applyBorder="1" applyAlignment="1">
      <alignment horizontal="center" vertical="center"/>
    </xf>
    <xf numFmtId="0" fontId="34" fillId="0" borderId="0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26" fillId="0" borderId="12" xfId="9" applyFont="1" applyBorder="1" applyAlignment="1">
      <alignment horizontal="center" vertical="center"/>
    </xf>
    <xf numFmtId="0" fontId="23" fillId="0" borderId="12" xfId="9" applyFont="1" applyBorder="1" applyAlignment="1">
      <alignment horizontal="center" vertical="center"/>
    </xf>
    <xf numFmtId="0" fontId="26" fillId="0" borderId="12" xfId="9" quotePrefix="1" applyFont="1" applyBorder="1" applyAlignment="1">
      <alignment horizontal="center" vertical="center"/>
    </xf>
    <xf numFmtId="0" fontId="26" fillId="0" borderId="12" xfId="9" applyFont="1" applyBorder="1" applyAlignment="1">
      <alignment horizontal="center" vertical="center"/>
    </xf>
    <xf numFmtId="0" fontId="26" fillId="0" borderId="12" xfId="9" applyFont="1" applyBorder="1" applyAlignment="1">
      <alignment horizontal="center" vertical="center" wrapText="1"/>
    </xf>
    <xf numFmtId="38" fontId="23" fillId="0" borderId="12" xfId="9" applyNumberFormat="1" applyFont="1" applyBorder="1" applyAlignment="1">
      <alignment vertical="center"/>
    </xf>
    <xf numFmtId="0" fontId="23" fillId="0" borderId="12" xfId="9" applyFont="1" applyBorder="1" applyAlignment="1">
      <alignment vertical="center"/>
    </xf>
    <xf numFmtId="38" fontId="23" fillId="0" borderId="12" xfId="8" applyFont="1" applyBorder="1" applyAlignment="1">
      <alignment vertical="center"/>
    </xf>
    <xf numFmtId="0" fontId="26" fillId="0" borderId="12" xfId="7" applyFont="1" applyBorder="1" applyAlignment="1">
      <alignment horizontal="center" vertical="center"/>
    </xf>
    <xf numFmtId="38" fontId="26" fillId="0" borderId="12" xfId="8" applyFont="1" applyBorder="1" applyAlignment="1">
      <alignment vertical="center"/>
    </xf>
    <xf numFmtId="0" fontId="23" fillId="0" borderId="12" xfId="9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3" fillId="0" borderId="28" xfId="9" applyFont="1" applyBorder="1" applyAlignment="1">
      <alignment horizontal="center"/>
    </xf>
    <xf numFmtId="0" fontId="23" fillId="0" borderId="25" xfId="9" applyFont="1" applyBorder="1" applyAlignment="1">
      <alignment horizontal="center"/>
    </xf>
    <xf numFmtId="0" fontId="23" fillId="0" borderId="29" xfId="9" applyFont="1" applyBorder="1" applyAlignment="1">
      <alignment horizontal="center"/>
    </xf>
    <xf numFmtId="38" fontId="23" fillId="0" borderId="28" xfId="9" applyNumberFormat="1" applyFont="1" applyBorder="1" applyAlignment="1">
      <alignment horizontal="left" vertical="center"/>
    </xf>
    <xf numFmtId="38" fontId="23" fillId="0" borderId="25" xfId="9" applyNumberFormat="1" applyFont="1" applyBorder="1" applyAlignment="1">
      <alignment horizontal="left" vertical="center"/>
    </xf>
    <xf numFmtId="38" fontId="23" fillId="0" borderId="29" xfId="9" applyNumberFormat="1" applyFont="1" applyBorder="1" applyAlignment="1">
      <alignment horizontal="left" vertical="center"/>
    </xf>
    <xf numFmtId="0" fontId="23" fillId="0" borderId="28" xfId="7" applyFont="1" applyBorder="1" applyAlignment="1">
      <alignment horizontal="center" vertical="center"/>
    </xf>
    <xf numFmtId="0" fontId="23" fillId="0" borderId="25" xfId="7" applyFont="1" applyBorder="1" applyAlignment="1">
      <alignment horizontal="center" vertical="center"/>
    </xf>
    <xf numFmtId="0" fontId="23" fillId="0" borderId="29" xfId="7" applyFont="1" applyBorder="1" applyAlignment="1">
      <alignment horizontal="center" vertical="center"/>
    </xf>
    <xf numFmtId="38" fontId="26" fillId="0" borderId="28" xfId="8" applyFont="1" applyBorder="1" applyAlignment="1">
      <alignment horizontal="right" vertical="center"/>
    </xf>
    <xf numFmtId="38" fontId="26" fillId="0" borderId="29" xfId="8" applyFont="1" applyBorder="1" applyAlignment="1">
      <alignment horizontal="right" vertical="center"/>
    </xf>
  </cellXfs>
  <cellStyles count="11">
    <cellStyle name="Comma" xfId="5" builtinId="3"/>
    <cellStyle name="Comma [0] 2" xfId="3"/>
    <cellStyle name="Comma [0] 3" xfId="8"/>
    <cellStyle name="Comma 2" xfId="2"/>
    <cellStyle name="Currency 2" xfId="4"/>
    <cellStyle name="Normal" xfId="0" builtinId="0"/>
    <cellStyle name="Normal 2" xfId="1"/>
    <cellStyle name="Normal 3" xfId="7"/>
    <cellStyle name="Normal 4" xfId="6"/>
    <cellStyle name="Normal_oe PK-2(2004)" xfId="9"/>
    <cellStyle name="Normal_RAB perbaikan Berok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156695</xdr:colOff>
      <xdr:row>7</xdr:row>
      <xdr:rowOff>144261</xdr:rowOff>
    </xdr:from>
    <xdr:to>
      <xdr:col>42</xdr:col>
      <xdr:colOff>537694</xdr:colOff>
      <xdr:row>51</xdr:row>
      <xdr:rowOff>90536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7D7313-BAD3-482E-9A4F-B2A711CD5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7895" y="4289541"/>
          <a:ext cx="8915398" cy="11601439"/>
        </a:xfrm>
        <a:prstGeom prst="rect">
          <a:avLst/>
        </a:prstGeom>
      </xdr:spPr>
    </xdr:pic>
    <xdr:clientData/>
  </xdr:twoCellAnchor>
  <xdr:twoCellAnchor editAs="oneCell">
    <xdr:from>
      <xdr:col>42</xdr:col>
      <xdr:colOff>622060</xdr:colOff>
      <xdr:row>5</xdr:row>
      <xdr:rowOff>97726</xdr:rowOff>
    </xdr:from>
    <xdr:to>
      <xdr:col>57</xdr:col>
      <xdr:colOff>497894</xdr:colOff>
      <xdr:row>50</xdr:row>
      <xdr:rowOff>42478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1A1504-A207-410C-9ECB-426454B7A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07660" y="4029646"/>
          <a:ext cx="9477035" cy="11829780"/>
        </a:xfrm>
        <a:prstGeom prst="rect">
          <a:avLst/>
        </a:prstGeom>
      </xdr:spPr>
    </xdr:pic>
    <xdr:clientData/>
  </xdr:twoCellAnchor>
  <xdr:twoCellAnchor editAs="oneCell">
    <xdr:from>
      <xdr:col>58</xdr:col>
      <xdr:colOff>91439</xdr:colOff>
      <xdr:row>9</xdr:row>
      <xdr:rowOff>792480</xdr:rowOff>
    </xdr:from>
    <xdr:to>
      <xdr:col>70</xdr:col>
      <xdr:colOff>4689</xdr:colOff>
      <xdr:row>48</xdr:row>
      <xdr:rowOff>48834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86E3B2-C43D-4160-BE54-F44C96CA9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518319" y="5669280"/>
          <a:ext cx="7560267" cy="9570720"/>
        </a:xfrm>
        <a:prstGeom prst="rect">
          <a:avLst/>
        </a:prstGeom>
      </xdr:spPr>
    </xdr:pic>
    <xdr:clientData/>
  </xdr:twoCellAnchor>
  <xdr:twoCellAnchor editAs="oneCell">
    <xdr:from>
      <xdr:col>27</xdr:col>
      <xdr:colOff>1249680</xdr:colOff>
      <xdr:row>4</xdr:row>
      <xdr:rowOff>579120</xdr:rowOff>
    </xdr:from>
    <xdr:to>
      <xdr:col>33</xdr:col>
      <xdr:colOff>457200</xdr:colOff>
      <xdr:row>49</xdr:row>
      <xdr:rowOff>73038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A548CB-96E2-4FE6-ACCD-7D354B6F1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44560" y="3870960"/>
          <a:ext cx="7863840" cy="12147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zoomScaleSheetLayoutView="100" workbookViewId="0">
      <selection sqref="A1:I1"/>
    </sheetView>
  </sheetViews>
  <sheetFormatPr defaultColWidth="9.140625" defaultRowHeight="12.75" x14ac:dyDescent="0.2"/>
  <cols>
    <col min="1" max="1" width="7" style="173" customWidth="1"/>
    <col min="2" max="2" width="7.42578125" style="173" customWidth="1"/>
    <col min="3" max="3" width="2.5703125" style="173" customWidth="1"/>
    <col min="4" max="4" width="21.28515625" style="173" customWidth="1"/>
    <col min="5" max="5" width="10.7109375" style="173" customWidth="1"/>
    <col min="6" max="6" width="6" style="173" customWidth="1"/>
    <col min="7" max="7" width="4.28515625" style="173" customWidth="1"/>
    <col min="8" max="8" width="13.85546875" style="173" customWidth="1"/>
    <col min="9" max="9" width="20" style="173" customWidth="1"/>
    <col min="10" max="10" width="9.140625" style="173"/>
    <col min="11" max="11" width="13.7109375" style="173" bestFit="1" customWidth="1"/>
    <col min="12" max="12" width="12" style="173" bestFit="1" customWidth="1"/>
    <col min="13" max="16384" width="9.140625" style="173"/>
  </cols>
  <sheetData>
    <row r="1" spans="1:12" ht="15.75" x14ac:dyDescent="0.2">
      <c r="A1" s="280" t="s">
        <v>107</v>
      </c>
      <c r="B1" s="280"/>
      <c r="C1" s="280"/>
      <c r="D1" s="280"/>
      <c r="E1" s="280"/>
      <c r="F1" s="280"/>
      <c r="G1" s="280"/>
      <c r="H1" s="280"/>
      <c r="I1" s="280"/>
    </row>
    <row r="2" spans="1:12" x14ac:dyDescent="0.2">
      <c r="A2" s="281" t="s">
        <v>105</v>
      </c>
      <c r="B2" s="282"/>
      <c r="C2" s="282"/>
      <c r="D2" s="282"/>
      <c r="E2" s="282"/>
      <c r="F2" s="282"/>
      <c r="G2" s="282"/>
      <c r="H2" s="282"/>
      <c r="I2" s="283"/>
    </row>
    <row r="3" spans="1:12" x14ac:dyDescent="0.2">
      <c r="A3" s="284"/>
      <c r="B3" s="285"/>
      <c r="C3" s="285"/>
      <c r="D3" s="285"/>
      <c r="E3" s="285"/>
      <c r="F3" s="285"/>
      <c r="G3" s="285"/>
      <c r="H3" s="285"/>
      <c r="I3" s="286"/>
    </row>
    <row r="4" spans="1:12" ht="15" x14ac:dyDescent="0.2">
      <c r="A4" s="287"/>
      <c r="B4" s="288"/>
      <c r="C4" s="288"/>
      <c r="D4" s="288"/>
      <c r="E4" s="288"/>
      <c r="F4" s="288"/>
      <c r="G4" s="288"/>
      <c r="H4" s="288"/>
      <c r="I4" s="289"/>
    </row>
    <row r="5" spans="1:12" s="174" customFormat="1" ht="11.25" customHeight="1" x14ac:dyDescent="0.2">
      <c r="A5" s="269" t="s">
        <v>6</v>
      </c>
      <c r="B5" s="269" t="s">
        <v>5</v>
      </c>
      <c r="C5" s="269"/>
      <c r="D5" s="269"/>
      <c r="E5" s="269"/>
      <c r="F5" s="269"/>
      <c r="G5" s="269"/>
      <c r="H5" s="273" t="s">
        <v>82</v>
      </c>
      <c r="I5" s="273"/>
    </row>
    <row r="6" spans="1:12" s="174" customFormat="1" ht="11.25" customHeight="1" x14ac:dyDescent="0.2">
      <c r="A6" s="269"/>
      <c r="B6" s="269"/>
      <c r="C6" s="269"/>
      <c r="D6" s="269"/>
      <c r="E6" s="269"/>
      <c r="F6" s="269"/>
      <c r="G6" s="269"/>
      <c r="H6" s="273"/>
      <c r="I6" s="273"/>
    </row>
    <row r="7" spans="1:12" s="174" customFormat="1" ht="11.25" customHeight="1" x14ac:dyDescent="0.2">
      <c r="A7" s="269"/>
      <c r="B7" s="269"/>
      <c r="C7" s="269"/>
      <c r="D7" s="269"/>
      <c r="E7" s="269"/>
      <c r="F7" s="269"/>
      <c r="G7" s="269"/>
      <c r="H7" s="273"/>
      <c r="I7" s="273"/>
    </row>
    <row r="8" spans="1:12" s="174" customFormat="1" ht="13.5" customHeight="1" x14ac:dyDescent="0.2">
      <c r="A8" s="290"/>
      <c r="B8" s="291"/>
      <c r="C8" s="291"/>
      <c r="D8" s="291"/>
      <c r="E8" s="291"/>
      <c r="F8" s="291"/>
      <c r="G8" s="291"/>
      <c r="H8" s="291"/>
      <c r="I8" s="292"/>
    </row>
    <row r="9" spans="1:12" s="174" customFormat="1" ht="22.5" customHeight="1" x14ac:dyDescent="0.2">
      <c r="A9" s="270" t="s">
        <v>83</v>
      </c>
      <c r="B9" s="293" t="s">
        <v>88</v>
      </c>
      <c r="C9" s="294"/>
      <c r="D9" s="294"/>
      <c r="E9" s="294"/>
      <c r="F9" s="294"/>
      <c r="G9" s="295"/>
      <c r="H9" s="274">
        <f>HPS!U19</f>
        <v>0</v>
      </c>
      <c r="I9" s="275"/>
    </row>
    <row r="10" spans="1:12" s="174" customFormat="1" ht="22.5" customHeight="1" x14ac:dyDescent="0.2">
      <c r="A10" s="270" t="s">
        <v>84</v>
      </c>
      <c r="B10" s="296" t="s">
        <v>4</v>
      </c>
      <c r="C10" s="297"/>
      <c r="D10" s="297"/>
      <c r="E10" s="297"/>
      <c r="F10" s="297"/>
      <c r="G10" s="298"/>
      <c r="H10" s="276">
        <f>HPS!U27</f>
        <v>0</v>
      </c>
      <c r="I10" s="276"/>
    </row>
    <row r="11" spans="1:12" s="174" customFormat="1" ht="18.75" customHeight="1" x14ac:dyDescent="0.2">
      <c r="A11" s="271"/>
      <c r="B11" s="277" t="s">
        <v>85</v>
      </c>
      <c r="C11" s="277"/>
      <c r="D11" s="277"/>
      <c r="E11" s="277"/>
      <c r="F11" s="277"/>
      <c r="G11" s="277"/>
      <c r="H11" s="278">
        <f>SUM(H9:H10)</f>
        <v>0</v>
      </c>
      <c r="I11" s="278"/>
    </row>
    <row r="12" spans="1:12" s="174" customFormat="1" ht="18.75" customHeight="1" x14ac:dyDescent="0.2">
      <c r="A12" s="270"/>
      <c r="B12" s="279" t="s">
        <v>96</v>
      </c>
      <c r="C12" s="279"/>
      <c r="D12" s="279"/>
      <c r="E12" s="279"/>
      <c r="F12" s="279"/>
      <c r="G12" s="279"/>
      <c r="H12" s="276">
        <f>11%*H11</f>
        <v>0</v>
      </c>
      <c r="I12" s="276"/>
    </row>
    <row r="13" spans="1:12" s="175" customFormat="1" ht="18.75" customHeight="1" x14ac:dyDescent="0.25">
      <c r="A13" s="272"/>
      <c r="B13" s="269" t="s">
        <v>86</v>
      </c>
      <c r="C13" s="269"/>
      <c r="D13" s="269"/>
      <c r="E13" s="269"/>
      <c r="F13" s="269"/>
      <c r="G13" s="269"/>
      <c r="H13" s="278">
        <f>SUM(H11:I12)</f>
        <v>0</v>
      </c>
      <c r="I13" s="278"/>
      <c r="K13" s="176"/>
      <c r="L13" s="177"/>
    </row>
    <row r="14" spans="1:12" s="175" customFormat="1" ht="18.75" customHeight="1" x14ac:dyDescent="0.25">
      <c r="A14" s="272"/>
      <c r="B14" s="269" t="s">
        <v>87</v>
      </c>
      <c r="C14" s="269"/>
      <c r="D14" s="269"/>
      <c r="E14" s="269"/>
      <c r="F14" s="269"/>
      <c r="G14" s="269"/>
      <c r="H14" s="299">
        <f>ROUNDDOWN(H13,-3)</f>
        <v>0</v>
      </c>
      <c r="I14" s="300"/>
      <c r="K14" s="178"/>
      <c r="L14" s="177"/>
    </row>
    <row r="18" spans="1:8" ht="14.25" x14ac:dyDescent="0.2">
      <c r="H18" s="179"/>
    </row>
    <row r="19" spans="1:8" x14ac:dyDescent="0.2">
      <c r="H19" s="180"/>
    </row>
    <row r="20" spans="1:8" ht="15" x14ac:dyDescent="0.2">
      <c r="A20" s="189"/>
      <c r="B20" s="189"/>
      <c r="C20" s="189"/>
      <c r="D20" s="189"/>
      <c r="H20" s="181"/>
    </row>
    <row r="21" spans="1:8" ht="15" x14ac:dyDescent="0.2">
      <c r="A21" s="189"/>
      <c r="B21" s="189"/>
      <c r="C21" s="189"/>
      <c r="D21" s="189"/>
      <c r="H21" s="179"/>
    </row>
    <row r="22" spans="1:8" ht="15" x14ac:dyDescent="0.2">
      <c r="A22" s="182"/>
      <c r="B22" s="182"/>
      <c r="C22" s="182"/>
      <c r="D22" s="182"/>
      <c r="H22" s="179" t="s">
        <v>106</v>
      </c>
    </row>
    <row r="23" spans="1:8" ht="15" x14ac:dyDescent="0.2">
      <c r="A23" s="182"/>
      <c r="B23" s="182"/>
      <c r="C23" s="182"/>
      <c r="D23" s="182"/>
      <c r="H23" s="179"/>
    </row>
    <row r="24" spans="1:8" ht="15" x14ac:dyDescent="0.2">
      <c r="A24" s="183"/>
      <c r="H24" s="184"/>
    </row>
    <row r="25" spans="1:8" ht="15" x14ac:dyDescent="0.2">
      <c r="A25" s="183"/>
      <c r="H25" s="184"/>
    </row>
    <row r="26" spans="1:8" ht="15" x14ac:dyDescent="0.2">
      <c r="A26" s="183"/>
      <c r="H26" s="184"/>
    </row>
    <row r="27" spans="1:8" ht="15.75" x14ac:dyDescent="0.2">
      <c r="A27" s="189"/>
      <c r="B27" s="189"/>
      <c r="C27" s="189"/>
      <c r="D27" s="189"/>
      <c r="H27" s="185"/>
    </row>
    <row r="28" spans="1:8" ht="15" x14ac:dyDescent="0.2">
      <c r="A28" s="189"/>
      <c r="B28" s="189"/>
      <c r="C28" s="189"/>
      <c r="D28" s="189"/>
      <c r="H28" s="179"/>
    </row>
  </sheetData>
  <mergeCells count="22">
    <mergeCell ref="A1:I1"/>
    <mergeCell ref="A2:I3"/>
    <mergeCell ref="A8:I8"/>
    <mergeCell ref="B9:G9"/>
    <mergeCell ref="B10:G10"/>
    <mergeCell ref="H10:I10"/>
    <mergeCell ref="A5:A7"/>
    <mergeCell ref="B5:G7"/>
    <mergeCell ref="H5:I7"/>
    <mergeCell ref="H9:I9"/>
    <mergeCell ref="A28:D28"/>
    <mergeCell ref="B11:G11"/>
    <mergeCell ref="H11:I11"/>
    <mergeCell ref="B12:G12"/>
    <mergeCell ref="H12:I12"/>
    <mergeCell ref="B13:G13"/>
    <mergeCell ref="H13:I13"/>
    <mergeCell ref="B14:G14"/>
    <mergeCell ref="A20:D20"/>
    <mergeCell ref="A21:D21"/>
    <mergeCell ref="A27:D27"/>
    <mergeCell ref="H14:I14"/>
  </mergeCells>
  <printOptions horizontalCentered="1"/>
  <pageMargins left="0.75" right="0.25" top="0.7" bottom="0.5" header="0.3" footer="0.3"/>
  <pageSetup paperSize="9" scale="93" fitToWidth="0" fitToHeight="0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46"/>
  <sheetViews>
    <sheetView tabSelected="1" zoomScale="85" zoomScaleNormal="85" zoomScaleSheetLayoutView="70" workbookViewId="0">
      <selection activeCell="T22" sqref="T22:T26"/>
    </sheetView>
  </sheetViews>
  <sheetFormatPr defaultColWidth="9.140625" defaultRowHeight="15" x14ac:dyDescent="0.25"/>
  <cols>
    <col min="1" max="1" width="9.140625" style="6"/>
    <col min="2" max="2" width="5.85546875" style="6" customWidth="1"/>
    <col min="3" max="3" width="2.28515625" style="6" customWidth="1"/>
    <col min="4" max="4" width="3.7109375" style="6" customWidth="1"/>
    <col min="5" max="5" width="12.42578125" style="6" customWidth="1"/>
    <col min="6" max="6" width="14.5703125" style="6" customWidth="1"/>
    <col min="7" max="7" width="3.140625" style="6" customWidth="1"/>
    <col min="8" max="8" width="2.85546875" style="6" customWidth="1"/>
    <col min="9" max="9" width="6.140625" style="6" hidden="1" customWidth="1"/>
    <col min="10" max="10" width="4.7109375" style="6" hidden="1" customWidth="1"/>
    <col min="11" max="11" width="4.42578125" style="6" hidden="1" customWidth="1"/>
    <col min="12" max="12" width="1.5703125" style="6" hidden="1" customWidth="1"/>
    <col min="13" max="13" width="0.7109375" style="6" hidden="1" customWidth="1"/>
    <col min="14" max="14" width="38" style="6" customWidth="1"/>
    <col min="15" max="15" width="10.42578125" style="6" customWidth="1"/>
    <col min="16" max="16" width="5.28515625" style="6" customWidth="1"/>
    <col min="17" max="17" width="7.7109375" style="6" customWidth="1"/>
    <col min="18" max="18" width="17" style="6" customWidth="1"/>
    <col min="19" max="19" width="15.42578125" style="6" customWidth="1"/>
    <col min="20" max="20" width="18.28515625" style="6" customWidth="1"/>
    <col min="21" max="21" width="19" style="6" customWidth="1"/>
    <col min="22" max="22" width="37.5703125" style="6" customWidth="1"/>
    <col min="23" max="23" width="22.42578125" style="6" customWidth="1"/>
    <col min="24" max="29" width="21.7109375" style="6" customWidth="1"/>
    <col min="30" max="30" width="6.7109375" style="6" customWidth="1"/>
    <col min="31" max="31" width="42.140625" style="6" customWidth="1"/>
    <col min="32" max="32" width="24.42578125" style="6" customWidth="1"/>
    <col min="33" max="33" width="9.140625" style="6"/>
    <col min="34" max="34" width="11.5703125" style="6" bestFit="1" customWidth="1"/>
    <col min="35" max="35" width="9.140625" style="6"/>
    <col min="36" max="36" width="47.42578125" style="6" customWidth="1"/>
    <col min="37" max="16384" width="9.140625" style="6"/>
  </cols>
  <sheetData>
    <row r="1" spans="2:36" ht="15.75" x14ac:dyDescent="0.25">
      <c r="B1" s="260" t="s">
        <v>108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2:36" ht="15.75" x14ac:dyDescent="0.25">
      <c r="B2" s="260" t="s">
        <v>105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2:36" ht="15.75" x14ac:dyDescent="0.25">
      <c r="B3" s="261"/>
      <c r="C3" s="262"/>
      <c r="D3" s="262"/>
      <c r="E3" s="262"/>
      <c r="F3" s="262"/>
      <c r="G3" s="263"/>
      <c r="H3" s="263"/>
      <c r="I3" s="263"/>
      <c r="J3" s="263"/>
      <c r="K3" s="263"/>
      <c r="L3" s="263"/>
      <c r="M3" s="263"/>
      <c r="N3" s="262"/>
      <c r="O3" s="264"/>
      <c r="P3" s="264"/>
      <c r="Q3" s="264"/>
      <c r="R3" s="264"/>
      <c r="S3" s="264"/>
      <c r="T3" s="264"/>
      <c r="U3" s="265"/>
    </row>
    <row r="4" spans="2:36" ht="16.5" thickBot="1" x14ac:dyDescent="0.3">
      <c r="B4" s="266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8"/>
    </row>
    <row r="5" spans="2:36" ht="76.150000000000006" customHeight="1" x14ac:dyDescent="0.25">
      <c r="B5" s="165" t="s">
        <v>6</v>
      </c>
      <c r="C5" s="193" t="s">
        <v>5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66" t="s">
        <v>9</v>
      </c>
      <c r="O5" s="194" t="s">
        <v>8</v>
      </c>
      <c r="P5" s="194"/>
      <c r="Q5" s="194"/>
      <c r="R5" s="167" t="s">
        <v>94</v>
      </c>
      <c r="S5" s="167" t="s">
        <v>33</v>
      </c>
      <c r="T5" s="167" t="s">
        <v>0</v>
      </c>
      <c r="U5" s="168" t="s">
        <v>1</v>
      </c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2:36" ht="15.75" x14ac:dyDescent="0.25"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7"/>
      <c r="P6" s="17"/>
      <c r="Q6" s="17"/>
      <c r="R6" s="17"/>
      <c r="S6" s="17"/>
      <c r="T6" s="17"/>
      <c r="U6" s="18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2:36" ht="15.75" customHeight="1" x14ac:dyDescent="0.25">
      <c r="B7" s="160" t="s">
        <v>14</v>
      </c>
      <c r="C7" s="161" t="s">
        <v>11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  <c r="O7" s="118"/>
      <c r="P7" s="118"/>
      <c r="Q7" s="118"/>
      <c r="R7" s="118"/>
      <c r="S7" s="118"/>
      <c r="T7" s="118"/>
      <c r="U7" s="119"/>
      <c r="V7" s="2"/>
      <c r="W7" s="2"/>
      <c r="X7" s="2"/>
      <c r="Y7" s="2"/>
      <c r="Z7" s="2"/>
      <c r="AA7" s="2"/>
      <c r="AB7" s="2"/>
      <c r="AC7" s="2"/>
      <c r="AD7" s="2"/>
      <c r="AE7" s="132"/>
      <c r="AF7" s="133"/>
      <c r="AG7" s="131"/>
      <c r="AH7" s="131"/>
      <c r="AI7" s="131"/>
      <c r="AJ7" s="131"/>
    </row>
    <row r="8" spans="2:36" ht="15.75" x14ac:dyDescent="0.25">
      <c r="B8" s="13" t="s">
        <v>10</v>
      </c>
      <c r="C8" s="20"/>
      <c r="D8" s="21" t="s">
        <v>2</v>
      </c>
      <c r="E8" s="21"/>
      <c r="F8" s="21"/>
      <c r="G8" s="15"/>
      <c r="H8" s="22"/>
      <c r="I8" s="23"/>
      <c r="J8" s="23"/>
      <c r="K8" s="23"/>
      <c r="L8" s="23"/>
      <c r="M8" s="23"/>
      <c r="N8" s="24"/>
      <c r="O8" s="25" t="s">
        <v>20</v>
      </c>
      <c r="P8" s="26" t="s">
        <v>22</v>
      </c>
      <c r="Q8" s="27"/>
      <c r="R8" s="28"/>
      <c r="S8" s="28"/>
      <c r="T8" s="28"/>
      <c r="U8" s="29"/>
      <c r="V8" s="4"/>
      <c r="W8" s="3"/>
      <c r="X8" s="3"/>
      <c r="Y8" s="3"/>
      <c r="Z8" s="3"/>
      <c r="AA8" s="3"/>
      <c r="AB8" s="3"/>
      <c r="AC8" s="3"/>
      <c r="AD8" s="5"/>
      <c r="AE8" s="134"/>
      <c r="AF8" s="135"/>
      <c r="AG8" s="131"/>
      <c r="AH8" s="131"/>
      <c r="AI8" s="131"/>
      <c r="AJ8" s="131"/>
    </row>
    <row r="9" spans="2:36" ht="40.9" customHeight="1" x14ac:dyDescent="0.25">
      <c r="B9" s="30">
        <v>1</v>
      </c>
      <c r="C9" s="31"/>
      <c r="D9" s="32" t="s">
        <v>89</v>
      </c>
      <c r="E9" s="33"/>
      <c r="F9" s="33"/>
      <c r="G9" s="33"/>
      <c r="H9" s="34"/>
      <c r="I9" s="35"/>
      <c r="J9" s="35"/>
      <c r="K9" s="35"/>
      <c r="L9" s="35"/>
      <c r="M9" s="35"/>
      <c r="N9" s="36" t="s">
        <v>97</v>
      </c>
      <c r="O9" s="37">
        <v>1</v>
      </c>
      <c r="P9" s="38">
        <v>1</v>
      </c>
      <c r="Q9" s="39" t="s">
        <v>3</v>
      </c>
      <c r="R9" s="40">
        <v>1</v>
      </c>
      <c r="S9" s="40">
        <v>0.89</v>
      </c>
      <c r="T9" s="41"/>
      <c r="U9" s="42">
        <f>O9*P9*R9*S9*T9</f>
        <v>0</v>
      </c>
      <c r="V9" s="4"/>
      <c r="W9" s="141"/>
      <c r="X9" s="5"/>
      <c r="Y9" s="5"/>
      <c r="Z9" s="5"/>
      <c r="AA9" s="5"/>
      <c r="AB9" s="5"/>
      <c r="AC9" s="5"/>
      <c r="AD9" s="5"/>
      <c r="AE9" s="134"/>
      <c r="AF9" s="136"/>
      <c r="AG9" s="131"/>
      <c r="AH9" s="131"/>
      <c r="AI9" s="131"/>
      <c r="AJ9" s="131"/>
    </row>
    <row r="10" spans="2:36" ht="70.150000000000006" customHeight="1" x14ac:dyDescent="0.25">
      <c r="B10" s="30">
        <v>2</v>
      </c>
      <c r="C10" s="31"/>
      <c r="D10" s="32" t="s">
        <v>90</v>
      </c>
      <c r="E10" s="33"/>
      <c r="F10" s="33"/>
      <c r="G10" s="33"/>
      <c r="H10" s="34"/>
      <c r="I10" s="35"/>
      <c r="J10" s="35"/>
      <c r="K10" s="35"/>
      <c r="L10" s="35"/>
      <c r="M10" s="35"/>
      <c r="N10" s="36" t="s">
        <v>98</v>
      </c>
      <c r="O10" s="37">
        <v>1</v>
      </c>
      <c r="P10" s="38">
        <v>1</v>
      </c>
      <c r="Q10" s="39" t="s">
        <v>3</v>
      </c>
      <c r="R10" s="40">
        <v>1</v>
      </c>
      <c r="S10" s="40">
        <f t="shared" ref="S10" si="0">S9</f>
        <v>0.89</v>
      </c>
      <c r="T10" s="41"/>
      <c r="U10" s="42">
        <f t="shared" ref="U10" si="1">O10*P10*R10*S10*T10</f>
        <v>0</v>
      </c>
      <c r="V10" s="4"/>
      <c r="W10" s="141"/>
      <c r="X10" s="5"/>
      <c r="Y10" s="5"/>
      <c r="Z10" s="5"/>
      <c r="AA10" s="5"/>
      <c r="AB10" s="5"/>
      <c r="AC10" s="5"/>
      <c r="AD10" s="5"/>
      <c r="AE10" s="5"/>
      <c r="AF10" s="136"/>
    </row>
    <row r="11" spans="2:36" ht="43.9" customHeight="1" x14ac:dyDescent="0.25">
      <c r="B11" s="30">
        <v>3</v>
      </c>
      <c r="C11" s="31"/>
      <c r="D11" s="195" t="s">
        <v>91</v>
      </c>
      <c r="E11" s="195"/>
      <c r="F11" s="195"/>
      <c r="G11" s="195"/>
      <c r="H11" s="196"/>
      <c r="I11" s="35"/>
      <c r="J11" s="35"/>
      <c r="K11" s="35"/>
      <c r="L11" s="35"/>
      <c r="M11" s="35"/>
      <c r="N11" s="36" t="s">
        <v>99</v>
      </c>
      <c r="O11" s="37">
        <v>1</v>
      </c>
      <c r="P11" s="38">
        <v>1</v>
      </c>
      <c r="Q11" s="39" t="s">
        <v>3</v>
      </c>
      <c r="R11" s="40">
        <v>1</v>
      </c>
      <c r="S11" s="40">
        <f>S10</f>
        <v>0.89</v>
      </c>
      <c r="T11" s="41"/>
      <c r="U11" s="42">
        <f t="shared" ref="U11" si="2">O11*P11*R11*S11*T11</f>
        <v>0</v>
      </c>
      <c r="V11" s="4"/>
      <c r="W11" s="141"/>
      <c r="X11" s="5"/>
      <c r="Y11" s="5"/>
      <c r="Z11" s="5"/>
      <c r="AA11" s="5"/>
      <c r="AB11" s="5"/>
      <c r="AC11" s="5"/>
      <c r="AD11" s="5"/>
      <c r="AE11" s="5"/>
      <c r="AF11" s="136"/>
    </row>
    <row r="12" spans="2:36" ht="15.75" x14ac:dyDescent="0.25">
      <c r="B12" s="43"/>
      <c r="C12" s="44"/>
      <c r="D12" s="45"/>
      <c r="E12" s="46"/>
      <c r="F12" s="46"/>
      <c r="G12" s="47"/>
      <c r="H12" s="48"/>
      <c r="I12" s="49"/>
      <c r="J12" s="49"/>
      <c r="K12" s="49"/>
      <c r="L12" s="49"/>
      <c r="M12" s="49"/>
      <c r="N12" s="49"/>
      <c r="O12" s="50"/>
      <c r="P12" s="51"/>
      <c r="Q12" s="52"/>
      <c r="R12" s="53"/>
      <c r="S12" s="53"/>
      <c r="T12" s="54"/>
      <c r="U12" s="55"/>
      <c r="V12" s="4"/>
      <c r="W12" s="141"/>
      <c r="X12" s="5"/>
      <c r="Y12" s="5"/>
      <c r="Z12" s="5"/>
      <c r="AA12" s="5"/>
      <c r="AB12" s="5"/>
      <c r="AC12" s="5"/>
      <c r="AD12" s="5"/>
      <c r="AE12" s="134"/>
      <c r="AF12" s="136"/>
    </row>
    <row r="13" spans="2:36" ht="15.75" x14ac:dyDescent="0.25">
      <c r="B13" s="13" t="s">
        <v>26</v>
      </c>
      <c r="C13" s="56"/>
      <c r="D13" s="21" t="s">
        <v>12</v>
      </c>
      <c r="E13" s="57"/>
      <c r="F13" s="57"/>
      <c r="G13" s="58"/>
      <c r="H13" s="59"/>
      <c r="I13" s="49"/>
      <c r="J13" s="49"/>
      <c r="K13" s="49"/>
      <c r="L13" s="49"/>
      <c r="M13" s="49"/>
      <c r="N13" s="60"/>
      <c r="O13" s="61"/>
      <c r="P13" s="62"/>
      <c r="Q13" s="63"/>
      <c r="R13" s="64"/>
      <c r="S13" s="64"/>
      <c r="T13" s="65"/>
      <c r="U13" s="29"/>
      <c r="V13" s="4"/>
      <c r="W13" s="141"/>
      <c r="X13" s="3"/>
      <c r="Y13" s="3"/>
      <c r="Z13" s="3"/>
      <c r="AA13" s="3"/>
      <c r="AB13" s="3"/>
      <c r="AC13" s="3"/>
      <c r="AD13" s="5"/>
      <c r="AE13" s="134"/>
      <c r="AF13" s="136"/>
    </row>
    <row r="14" spans="2:36" ht="34.5" customHeight="1" x14ac:dyDescent="0.25">
      <c r="B14" s="30">
        <v>1</v>
      </c>
      <c r="C14" s="9"/>
      <c r="D14" s="32" t="s">
        <v>92</v>
      </c>
      <c r="E14" s="33"/>
      <c r="F14" s="33"/>
      <c r="G14" s="33"/>
      <c r="H14" s="34"/>
      <c r="I14" s="35"/>
      <c r="J14" s="35"/>
      <c r="K14" s="35"/>
      <c r="L14" s="35"/>
      <c r="M14" s="35"/>
      <c r="N14" s="36" t="s">
        <v>32</v>
      </c>
      <c r="O14" s="37">
        <v>2</v>
      </c>
      <c r="P14" s="38">
        <v>1</v>
      </c>
      <c r="Q14" s="39" t="s">
        <v>3</v>
      </c>
      <c r="R14" s="40">
        <v>1</v>
      </c>
      <c r="S14" s="140">
        <f>S11</f>
        <v>0.89</v>
      </c>
      <c r="T14" s="41"/>
      <c r="U14" s="42">
        <f>O14*P14*R14*S14*T14</f>
        <v>0</v>
      </c>
      <c r="V14" s="4"/>
      <c r="W14" s="141"/>
      <c r="X14" s="5"/>
      <c r="Y14" s="5"/>
      <c r="Z14" s="5"/>
      <c r="AA14" s="5"/>
      <c r="AB14" s="5"/>
      <c r="AC14" s="5"/>
      <c r="AD14" s="5"/>
      <c r="AE14" s="5"/>
      <c r="AF14" s="136"/>
    </row>
    <row r="15" spans="2:36" ht="15.75" x14ac:dyDescent="0.25">
      <c r="B15" s="30">
        <v>2</v>
      </c>
      <c r="C15" s="9"/>
      <c r="D15" s="32" t="s">
        <v>93</v>
      </c>
      <c r="E15" s="33"/>
      <c r="F15" s="33"/>
      <c r="G15" s="33"/>
      <c r="H15" s="34"/>
      <c r="I15" s="35"/>
      <c r="J15" s="35"/>
      <c r="K15" s="35"/>
      <c r="L15" s="35"/>
      <c r="M15" s="35"/>
      <c r="N15" s="36" t="s">
        <v>21</v>
      </c>
      <c r="O15" s="37">
        <v>1</v>
      </c>
      <c r="P15" s="38">
        <v>1</v>
      </c>
      <c r="Q15" s="39" t="s">
        <v>3</v>
      </c>
      <c r="R15" s="40">
        <v>1</v>
      </c>
      <c r="S15" s="140">
        <f t="shared" ref="S15:S16" si="3">S14</f>
        <v>0.89</v>
      </c>
      <c r="T15" s="41"/>
      <c r="U15" s="42">
        <f t="shared" ref="U15:U16" si="4">O15*P15*R15*S15*T15</f>
        <v>0</v>
      </c>
      <c r="V15" s="4"/>
      <c r="W15" s="141"/>
      <c r="X15" s="5"/>
      <c r="Y15" s="5"/>
      <c r="Z15" s="5"/>
      <c r="AA15" s="5"/>
      <c r="AB15" s="5"/>
      <c r="AC15" s="5"/>
      <c r="AD15" s="5"/>
      <c r="AE15" s="3"/>
      <c r="AF15" s="137"/>
    </row>
    <row r="16" spans="2:36" ht="15.75" x14ac:dyDescent="0.25">
      <c r="B16" s="30">
        <v>3</v>
      </c>
      <c r="C16" s="9"/>
      <c r="D16" s="32" t="s">
        <v>19</v>
      </c>
      <c r="E16" s="33"/>
      <c r="F16" s="33"/>
      <c r="G16" s="33"/>
      <c r="H16" s="34"/>
      <c r="I16" s="35"/>
      <c r="J16" s="35"/>
      <c r="K16" s="35"/>
      <c r="L16" s="35"/>
      <c r="M16" s="35"/>
      <c r="N16" s="36" t="s">
        <v>95</v>
      </c>
      <c r="O16" s="37">
        <v>1</v>
      </c>
      <c r="P16" s="38">
        <v>1</v>
      </c>
      <c r="Q16" s="39" t="s">
        <v>3</v>
      </c>
      <c r="R16" s="40">
        <v>1</v>
      </c>
      <c r="S16" s="140">
        <f t="shared" si="3"/>
        <v>0.89</v>
      </c>
      <c r="T16" s="41"/>
      <c r="U16" s="42">
        <f t="shared" si="4"/>
        <v>0</v>
      </c>
      <c r="V16" s="4"/>
      <c r="W16" s="141"/>
      <c r="X16" s="5"/>
      <c r="Y16" s="5"/>
      <c r="Z16" s="5"/>
      <c r="AA16" s="5"/>
      <c r="AB16" s="5"/>
      <c r="AC16" s="5"/>
      <c r="AD16" s="5"/>
      <c r="AE16" s="3"/>
      <c r="AF16" s="137"/>
    </row>
    <row r="17" spans="2:31" ht="15.75" x14ac:dyDescent="0.25">
      <c r="B17" s="30">
        <v>4</v>
      </c>
      <c r="C17" s="9"/>
      <c r="D17" s="32" t="s">
        <v>101</v>
      </c>
      <c r="E17" s="33"/>
      <c r="F17" s="33"/>
      <c r="G17" s="33"/>
      <c r="H17" s="34"/>
      <c r="I17" s="35"/>
      <c r="J17" s="35"/>
      <c r="K17" s="35"/>
      <c r="L17" s="35"/>
      <c r="M17" s="35"/>
      <c r="N17" s="36" t="s">
        <v>95</v>
      </c>
      <c r="O17" s="37">
        <v>1</v>
      </c>
      <c r="P17" s="38">
        <v>1</v>
      </c>
      <c r="Q17" s="39" t="s">
        <v>3</v>
      </c>
      <c r="R17" s="40">
        <v>1</v>
      </c>
      <c r="S17" s="140">
        <f>S14</f>
        <v>0.89</v>
      </c>
      <c r="T17" s="41"/>
      <c r="U17" s="42">
        <f>O17*P17*R17*S17*T17</f>
        <v>0</v>
      </c>
      <c r="V17" s="4"/>
      <c r="W17" s="141"/>
      <c r="X17" s="5"/>
      <c r="Y17" s="5"/>
      <c r="Z17" s="5"/>
      <c r="AA17" s="5"/>
      <c r="AB17" s="5"/>
      <c r="AC17" s="5"/>
      <c r="AD17" s="5"/>
      <c r="AE17" s="5"/>
    </row>
    <row r="18" spans="2:31" ht="31.5" x14ac:dyDescent="0.25">
      <c r="B18" s="30">
        <v>5</v>
      </c>
      <c r="C18" s="9"/>
      <c r="D18" s="32" t="s">
        <v>102</v>
      </c>
      <c r="E18" s="33"/>
      <c r="F18" s="33"/>
      <c r="G18" s="33"/>
      <c r="H18" s="34"/>
      <c r="I18" s="35"/>
      <c r="J18" s="35"/>
      <c r="K18" s="35"/>
      <c r="L18" s="35"/>
      <c r="M18" s="35"/>
      <c r="N18" s="36" t="s">
        <v>103</v>
      </c>
      <c r="O18" s="37">
        <v>2</v>
      </c>
      <c r="P18" s="38">
        <v>1</v>
      </c>
      <c r="Q18" s="39" t="s">
        <v>3</v>
      </c>
      <c r="R18" s="40">
        <v>1</v>
      </c>
      <c r="S18" s="140">
        <f>S15</f>
        <v>0.89</v>
      </c>
      <c r="T18" s="41"/>
      <c r="U18" s="42">
        <f>O18*P18*R18*S18*T18</f>
        <v>0</v>
      </c>
      <c r="V18" s="4"/>
      <c r="W18" s="141"/>
      <c r="X18" s="5"/>
      <c r="Y18" s="5"/>
      <c r="Z18" s="5"/>
      <c r="AA18" s="5"/>
      <c r="AB18" s="5"/>
      <c r="AC18" s="5"/>
      <c r="AD18" s="5"/>
      <c r="AE18" s="5"/>
    </row>
    <row r="19" spans="2:31" ht="20.25" customHeight="1" x14ac:dyDescent="0.25">
      <c r="B19" s="68"/>
      <c r="C19" s="69"/>
      <c r="D19" s="69"/>
      <c r="E19" s="69"/>
      <c r="F19" s="69"/>
      <c r="G19" s="69"/>
      <c r="H19" s="70"/>
      <c r="I19" s="71"/>
      <c r="J19" s="71"/>
      <c r="K19" s="71"/>
      <c r="L19" s="71"/>
      <c r="M19" s="71"/>
      <c r="N19" s="71"/>
      <c r="O19" s="72"/>
      <c r="P19" s="69"/>
      <c r="Q19" s="70"/>
      <c r="R19" s="71"/>
      <c r="S19" s="71"/>
      <c r="T19" s="71" t="s">
        <v>13</v>
      </c>
      <c r="U19" s="73">
        <f>SUM(U9:U18)</f>
        <v>0</v>
      </c>
      <c r="V19" s="7"/>
      <c r="W19" s="4"/>
      <c r="X19" s="4"/>
      <c r="Y19" s="4"/>
      <c r="Z19" s="4"/>
      <c r="AA19" s="4"/>
      <c r="AB19" s="4"/>
      <c r="AC19" s="4"/>
      <c r="AD19" s="4"/>
      <c r="AE19" s="4"/>
    </row>
    <row r="20" spans="2:31" ht="27.75" customHeight="1" x14ac:dyDescent="0.25">
      <c r="B20" s="120" t="s">
        <v>15</v>
      </c>
      <c r="C20" s="121" t="s">
        <v>4</v>
      </c>
      <c r="D20" s="121"/>
      <c r="E20" s="122"/>
      <c r="F20" s="122"/>
      <c r="G20" s="123"/>
      <c r="H20" s="124"/>
      <c r="I20" s="125"/>
      <c r="J20" s="125"/>
      <c r="K20" s="125"/>
      <c r="L20" s="125"/>
      <c r="M20" s="125"/>
      <c r="N20" s="122"/>
      <c r="O20" s="126"/>
      <c r="P20" s="127"/>
      <c r="Q20" s="128"/>
      <c r="R20" s="129"/>
      <c r="S20" s="129"/>
      <c r="T20" s="129"/>
      <c r="U20" s="130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2:31" ht="15.75" x14ac:dyDescent="0.25">
      <c r="B21" s="112" t="s">
        <v>27</v>
      </c>
      <c r="C21" s="72"/>
      <c r="D21" s="70" t="s">
        <v>16</v>
      </c>
      <c r="E21" s="72"/>
      <c r="F21" s="69"/>
      <c r="G21" s="113"/>
      <c r="H21" s="113"/>
      <c r="I21" s="114"/>
      <c r="J21" s="23"/>
      <c r="K21" s="23"/>
      <c r="L21" s="23"/>
      <c r="M21" s="115"/>
      <c r="N21" s="70"/>
      <c r="O21" s="109"/>
      <c r="P21" s="11"/>
      <c r="Q21" s="110"/>
      <c r="R21" s="111"/>
      <c r="S21" s="111"/>
      <c r="T21" s="111"/>
      <c r="U21" s="42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2:31" ht="15.75" x14ac:dyDescent="0.25">
      <c r="B22" s="30">
        <v>1</v>
      </c>
      <c r="C22" s="31"/>
      <c r="D22" s="77" t="s">
        <v>28</v>
      </c>
      <c r="E22" s="79"/>
      <c r="F22" s="33"/>
      <c r="G22" s="33"/>
      <c r="H22" s="33"/>
      <c r="I22" s="34"/>
      <c r="J22" s="78"/>
      <c r="K22" s="78"/>
      <c r="L22" s="78"/>
      <c r="M22" s="79"/>
      <c r="N22" s="34"/>
      <c r="O22" s="37"/>
      <c r="P22" s="38">
        <v>2</v>
      </c>
      <c r="Q22" s="75" t="s">
        <v>23</v>
      </c>
      <c r="R22" s="76"/>
      <c r="S22" s="76"/>
      <c r="T22" s="81"/>
      <c r="U22" s="42">
        <f t="shared" ref="U22:U26" si="5">P22*T22</f>
        <v>0</v>
      </c>
      <c r="V22" s="4"/>
      <c r="W22" s="5"/>
      <c r="X22" s="5"/>
      <c r="Y22" s="5"/>
      <c r="Z22" s="5"/>
      <c r="AA22" s="5"/>
      <c r="AB22" s="5"/>
      <c r="AC22" s="5"/>
      <c r="AD22" s="5"/>
      <c r="AE22" s="5"/>
    </row>
    <row r="23" spans="2:31" ht="15.75" x14ac:dyDescent="0.25">
      <c r="B23" s="30">
        <v>2</v>
      </c>
      <c r="C23" s="31"/>
      <c r="D23" s="32" t="s">
        <v>29</v>
      </c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7"/>
      <c r="P23" s="38">
        <v>2</v>
      </c>
      <c r="Q23" s="75" t="s">
        <v>23</v>
      </c>
      <c r="R23" s="76"/>
      <c r="S23" s="76"/>
      <c r="T23" s="81"/>
      <c r="U23" s="42">
        <f t="shared" ref="U23:U25" si="6">P23*T23</f>
        <v>0</v>
      </c>
      <c r="V23" s="4"/>
      <c r="W23" s="5"/>
      <c r="X23" s="5"/>
      <c r="Y23" s="5"/>
      <c r="Z23" s="5"/>
      <c r="AA23" s="5"/>
      <c r="AB23" s="5"/>
      <c r="AC23" s="5"/>
      <c r="AD23" s="5"/>
      <c r="AE23" s="5"/>
    </row>
    <row r="24" spans="2:31" ht="15.75" x14ac:dyDescent="0.25">
      <c r="B24" s="30">
        <v>3</v>
      </c>
      <c r="C24" s="31"/>
      <c r="D24" s="32" t="s">
        <v>30</v>
      </c>
      <c r="E24" s="33"/>
      <c r="F24" s="33"/>
      <c r="G24" s="33"/>
      <c r="H24" s="33"/>
      <c r="I24" s="33"/>
      <c r="J24" s="33"/>
      <c r="K24" s="33"/>
      <c r="L24" s="33"/>
      <c r="M24" s="33"/>
      <c r="N24" s="34"/>
      <c r="O24" s="37"/>
      <c r="P24" s="38">
        <v>2</v>
      </c>
      <c r="Q24" s="75" t="s">
        <v>23</v>
      </c>
      <c r="R24" s="76"/>
      <c r="S24" s="76"/>
      <c r="T24" s="81"/>
      <c r="U24" s="42">
        <f t="shared" si="6"/>
        <v>0</v>
      </c>
      <c r="V24" s="4"/>
      <c r="W24" s="5"/>
      <c r="X24" s="5"/>
      <c r="Y24" s="5"/>
      <c r="Z24" s="5"/>
      <c r="AA24" s="5"/>
      <c r="AB24" s="5"/>
      <c r="AC24" s="5"/>
      <c r="AD24" s="5"/>
      <c r="AE24" s="5"/>
    </row>
    <row r="25" spans="2:31" ht="15.75" x14ac:dyDescent="0.25">
      <c r="B25" s="30">
        <v>4</v>
      </c>
      <c r="C25" s="31"/>
      <c r="D25" s="32" t="s">
        <v>31</v>
      </c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7"/>
      <c r="P25" s="38">
        <v>2</v>
      </c>
      <c r="Q25" s="75" t="s">
        <v>23</v>
      </c>
      <c r="R25" s="76"/>
      <c r="S25" s="76"/>
      <c r="T25" s="81"/>
      <c r="U25" s="42">
        <f t="shared" si="6"/>
        <v>0</v>
      </c>
      <c r="V25" s="4"/>
      <c r="W25" s="5"/>
      <c r="X25" s="5"/>
      <c r="Y25" s="5"/>
      <c r="Z25" s="5"/>
      <c r="AA25" s="5"/>
      <c r="AB25" s="5"/>
      <c r="AC25" s="5"/>
      <c r="AD25" s="5"/>
      <c r="AE25" s="5"/>
    </row>
    <row r="26" spans="2:31" ht="36.75" customHeight="1" x14ac:dyDescent="0.25">
      <c r="B26" s="82">
        <v>5</v>
      </c>
      <c r="C26" s="83"/>
      <c r="D26" s="197" t="s">
        <v>100</v>
      </c>
      <c r="E26" s="197"/>
      <c r="F26" s="197"/>
      <c r="G26" s="197"/>
      <c r="H26" s="197"/>
      <c r="I26" s="197"/>
      <c r="J26" s="197"/>
      <c r="K26" s="197"/>
      <c r="L26" s="197"/>
      <c r="M26" s="197"/>
      <c r="N26" s="198"/>
      <c r="O26" s="66"/>
      <c r="P26" s="67">
        <v>1</v>
      </c>
      <c r="Q26" s="75" t="s">
        <v>24</v>
      </c>
      <c r="R26" s="84"/>
      <c r="S26" s="84"/>
      <c r="T26" s="85"/>
      <c r="U26" s="42">
        <f t="shared" si="5"/>
        <v>0</v>
      </c>
      <c r="V26" s="4"/>
      <c r="W26" s="5"/>
      <c r="X26" s="5"/>
      <c r="Y26" s="5"/>
      <c r="Z26" s="5"/>
      <c r="AA26" s="5"/>
      <c r="AB26" s="5"/>
      <c r="AC26" s="5"/>
      <c r="AD26" s="5"/>
      <c r="AE26" s="5"/>
    </row>
    <row r="27" spans="2:31" ht="19.5" customHeight="1" x14ac:dyDescent="0.25">
      <c r="B27" s="43"/>
      <c r="C27" s="44"/>
      <c r="D27" s="45"/>
      <c r="E27" s="86"/>
      <c r="F27" s="86"/>
      <c r="G27" s="86"/>
      <c r="H27" s="86"/>
      <c r="I27" s="86"/>
      <c r="J27" s="86"/>
      <c r="K27" s="86"/>
      <c r="L27" s="86"/>
      <c r="M27" s="86"/>
      <c r="N27" s="87"/>
      <c r="O27" s="50"/>
      <c r="P27" s="51"/>
      <c r="Q27" s="88"/>
      <c r="R27" s="88"/>
      <c r="S27" s="88"/>
      <c r="T27" s="89" t="s">
        <v>17</v>
      </c>
      <c r="U27" s="90">
        <f>SUM(U21:U26)</f>
        <v>0</v>
      </c>
      <c r="V27" s="7"/>
      <c r="W27" s="5"/>
      <c r="X27" s="5"/>
      <c r="Y27" s="5"/>
      <c r="Z27" s="5"/>
      <c r="AA27" s="5"/>
      <c r="AB27" s="5"/>
      <c r="AC27" s="5"/>
      <c r="AD27" s="5"/>
      <c r="AE27" s="5"/>
    </row>
    <row r="28" spans="2:31" ht="15.75" x14ac:dyDescent="0.25">
      <c r="B28" s="91"/>
      <c r="C28" s="56"/>
      <c r="D28" s="56"/>
      <c r="E28" s="92"/>
      <c r="F28" s="92"/>
      <c r="G28" s="92"/>
      <c r="H28" s="92"/>
      <c r="I28" s="92"/>
      <c r="J28" s="92"/>
      <c r="K28" s="92"/>
      <c r="L28" s="92"/>
      <c r="M28" s="92"/>
      <c r="N28" s="93"/>
      <c r="O28" s="74"/>
      <c r="P28" s="74"/>
      <c r="Q28" s="94"/>
      <c r="R28" s="94"/>
      <c r="S28" s="94"/>
      <c r="T28" s="89" t="s">
        <v>18</v>
      </c>
      <c r="U28" s="90">
        <f>U19+U27</f>
        <v>0</v>
      </c>
      <c r="V28" s="4"/>
      <c r="W28" s="5"/>
      <c r="X28" s="5"/>
      <c r="Y28" s="5"/>
      <c r="Z28" s="5"/>
      <c r="AA28" s="5"/>
      <c r="AB28" s="5"/>
      <c r="AC28" s="5"/>
      <c r="AD28" s="5"/>
      <c r="AE28" s="5"/>
    </row>
    <row r="29" spans="2:31" ht="15.75" x14ac:dyDescent="0.25">
      <c r="B29" s="95"/>
      <c r="C29" s="8"/>
      <c r="D29" s="8"/>
      <c r="E29" s="8"/>
      <c r="F29" s="8"/>
      <c r="G29" s="10"/>
      <c r="H29" s="10"/>
      <c r="I29" s="10"/>
      <c r="J29" s="10"/>
      <c r="K29" s="10"/>
      <c r="L29" s="10"/>
      <c r="M29" s="10"/>
      <c r="N29" s="96"/>
      <c r="O29" s="9"/>
      <c r="P29" s="9"/>
      <c r="Q29" s="97"/>
      <c r="R29" s="97"/>
      <c r="S29" s="97"/>
      <c r="T29" s="98" t="s">
        <v>96</v>
      </c>
      <c r="U29" s="73">
        <f>U28*11%</f>
        <v>0</v>
      </c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2:31" ht="15.75" x14ac:dyDescent="0.25">
      <c r="B30" s="19"/>
      <c r="C30" s="99"/>
      <c r="D30" s="100"/>
      <c r="E30" s="101"/>
      <c r="F30" s="101"/>
      <c r="G30" s="102"/>
      <c r="H30" s="102"/>
      <c r="I30" s="100"/>
      <c r="J30" s="102"/>
      <c r="K30" s="102"/>
      <c r="L30" s="100"/>
      <c r="M30" s="102"/>
      <c r="N30" s="103"/>
      <c r="O30" s="67"/>
      <c r="P30" s="67"/>
      <c r="Q30" s="104"/>
      <c r="R30" s="104"/>
      <c r="S30" s="104"/>
      <c r="T30" s="89" t="s">
        <v>7</v>
      </c>
      <c r="U30" s="90">
        <f>U28+U29</f>
        <v>0</v>
      </c>
      <c r="V30" s="4"/>
      <c r="W30" s="3"/>
      <c r="X30" s="5"/>
      <c r="Y30" s="5"/>
      <c r="Z30" s="5"/>
      <c r="AA30" s="5"/>
      <c r="AB30" s="5"/>
      <c r="AC30" s="5"/>
      <c r="AD30" s="5"/>
      <c r="AE30" s="5"/>
    </row>
    <row r="31" spans="2:31" ht="15.75" x14ac:dyDescent="0.25">
      <c r="B31" s="95"/>
      <c r="C31" s="8"/>
      <c r="D31" s="12"/>
      <c r="E31" s="32"/>
      <c r="F31" s="32"/>
      <c r="G31" s="105"/>
      <c r="H31" s="105"/>
      <c r="I31" s="12"/>
      <c r="J31" s="105"/>
      <c r="K31" s="105"/>
      <c r="L31" s="12"/>
      <c r="M31" s="105"/>
      <c r="N31" s="80"/>
      <c r="O31" s="38"/>
      <c r="P31" s="38"/>
      <c r="Q31" s="75"/>
      <c r="R31" s="106"/>
      <c r="S31" s="139"/>
      <c r="T31" s="138" t="s">
        <v>25</v>
      </c>
      <c r="U31" s="29">
        <f>ROUNDDOWN(U30,-3)</f>
        <v>0</v>
      </c>
      <c r="V31" s="4"/>
      <c r="W31" s="5"/>
      <c r="X31" s="5"/>
      <c r="Y31" s="5"/>
      <c r="Z31" s="5"/>
      <c r="AA31" s="5"/>
      <c r="AB31" s="5"/>
      <c r="AC31" s="5"/>
      <c r="AD31" s="5"/>
      <c r="AE31" s="5"/>
    </row>
    <row r="32" spans="2:31" ht="16.5" thickBot="1" x14ac:dyDescent="0.3">
      <c r="B32" s="107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08"/>
      <c r="V32" s="4"/>
      <c r="W32" s="3"/>
      <c r="X32" s="3"/>
      <c r="Y32" s="3"/>
      <c r="Z32" s="3"/>
      <c r="AA32" s="3"/>
      <c r="AB32" s="3"/>
      <c r="AC32" s="3"/>
      <c r="AD32" s="3"/>
      <c r="AE32" s="3"/>
    </row>
    <row r="33" spans="2:22" x14ac:dyDescent="0.25"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72"/>
    </row>
    <row r="34" spans="2:22" ht="15.75" x14ac:dyDescent="0.25"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S34" s="163"/>
      <c r="T34" s="191"/>
      <c r="U34" s="191"/>
    </row>
    <row r="35" spans="2:22" x14ac:dyDescent="0.25"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S35" s="162"/>
      <c r="T35" s="162"/>
      <c r="U35" s="162"/>
    </row>
    <row r="36" spans="2:22" x14ac:dyDescent="0.25"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S36" s="163"/>
      <c r="T36" s="163"/>
      <c r="U36" s="162"/>
    </row>
    <row r="37" spans="2:22" ht="15.75" x14ac:dyDescent="0.25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S37" s="163"/>
      <c r="T37" s="190"/>
      <c r="U37" s="190"/>
    </row>
    <row r="38" spans="2:22" ht="15.75" x14ac:dyDescent="0.25"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S38" s="162"/>
      <c r="T38" s="188"/>
      <c r="U38" s="188"/>
    </row>
    <row r="39" spans="2:22" x14ac:dyDescent="0.25"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S39" s="162"/>
      <c r="T39" s="162"/>
      <c r="U39" s="162"/>
    </row>
    <row r="40" spans="2:22" x14ac:dyDescent="0.25"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S40" s="162"/>
      <c r="T40" s="162"/>
      <c r="U40" s="162"/>
    </row>
    <row r="41" spans="2:22" x14ac:dyDescent="0.25"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S41" s="162"/>
      <c r="T41" s="162"/>
      <c r="U41" s="162"/>
    </row>
    <row r="42" spans="2:22" x14ac:dyDescent="0.25"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S42" s="162"/>
      <c r="T42" s="162"/>
      <c r="U42" s="162"/>
    </row>
    <row r="43" spans="2:22" x14ac:dyDescent="0.25"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S43" s="162"/>
      <c r="T43" s="162"/>
      <c r="U43" s="162"/>
    </row>
    <row r="44" spans="2:22" ht="15.75" x14ac:dyDescent="0.25"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S44" s="163"/>
      <c r="T44" s="190"/>
      <c r="U44" s="190"/>
    </row>
    <row r="45" spans="2:22" ht="15.75" x14ac:dyDescent="0.25"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S45" s="162"/>
      <c r="T45" s="188"/>
      <c r="U45" s="188"/>
    </row>
    <row r="46" spans="2:22" x14ac:dyDescent="0.25"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</row>
  </sheetData>
  <mergeCells count="11">
    <mergeCell ref="B1:U1"/>
    <mergeCell ref="B2:U2"/>
    <mergeCell ref="O3:U3"/>
    <mergeCell ref="D11:H11"/>
    <mergeCell ref="D26:N26"/>
    <mergeCell ref="T37:U37"/>
    <mergeCell ref="T44:U44"/>
    <mergeCell ref="T34:U34"/>
    <mergeCell ref="C32:T32"/>
    <mergeCell ref="C5:M5"/>
    <mergeCell ref="O5:Q5"/>
  </mergeCells>
  <phoneticPr fontId="11" type="noConversion"/>
  <pageMargins left="0.7" right="0.7" top="0.75" bottom="0.75" header="0.3" footer="0.3"/>
  <pageSetup paperSize="9" scale="49" orientation="portrait" verticalDpi="1200" r:id="rId1"/>
  <rowBreaks count="1" manualBreakCount="1">
    <brk id="19" min="1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B09"/>
    <pageSetUpPr fitToPage="1"/>
  </sheetPr>
  <dimension ref="B2:Q38"/>
  <sheetViews>
    <sheetView view="pageBreakPreview" zoomScaleNormal="100" zoomScaleSheetLayoutView="100" workbookViewId="0">
      <selection activeCell="T15" sqref="T15"/>
    </sheetView>
  </sheetViews>
  <sheetFormatPr defaultRowHeight="12.75" x14ac:dyDescent="0.2"/>
  <cols>
    <col min="1" max="1" width="2.85546875" style="142" customWidth="1"/>
    <col min="2" max="2" width="47.85546875" style="142" customWidth="1"/>
    <col min="3" max="3" width="4.7109375" style="142" customWidth="1"/>
    <col min="4" max="6" width="9.140625" style="142"/>
    <col min="7" max="7" width="5.5703125" style="142" customWidth="1"/>
    <col min="8" max="8" width="9.140625" style="142"/>
    <col min="9" max="9" width="5.28515625" style="142" customWidth="1"/>
    <col min="10" max="10" width="9.140625" style="142"/>
    <col min="11" max="11" width="5.140625" style="142" customWidth="1"/>
    <col min="12" max="12" width="17.140625" style="142" customWidth="1"/>
    <col min="13" max="13" width="4.7109375" style="142" customWidth="1"/>
    <col min="14" max="14" width="10.5703125" style="142" customWidth="1"/>
    <col min="15" max="15" width="9.140625" style="142"/>
    <col min="16" max="16" width="12.5703125" style="142" bestFit="1" customWidth="1"/>
    <col min="17" max="17" width="15.140625" style="142" customWidth="1"/>
    <col min="18" max="16384" width="9.140625" style="142"/>
  </cols>
  <sheetData>
    <row r="2" spans="2:15" ht="18" x14ac:dyDescent="0.25">
      <c r="B2" s="200" t="s">
        <v>75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2:15" ht="18.75" customHeight="1" x14ac:dyDescent="0.25">
      <c r="B3" s="199" t="s">
        <v>104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87"/>
    </row>
    <row r="4" spans="2:15" ht="15.75" x14ac:dyDescent="0.25"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2:15" ht="13.5" thickBot="1" x14ac:dyDescent="0.25"/>
    <row r="6" spans="2:15" ht="16.5" x14ac:dyDescent="0.2">
      <c r="B6" s="201" t="s">
        <v>37</v>
      </c>
      <c r="C6" s="204" t="s">
        <v>35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6"/>
    </row>
    <row r="7" spans="2:15" ht="16.5" x14ac:dyDescent="0.3">
      <c r="B7" s="202"/>
      <c r="C7" s="207" t="s">
        <v>38</v>
      </c>
      <c r="D7" s="208"/>
      <c r="E7" s="208"/>
      <c r="F7" s="169"/>
      <c r="G7" s="207" t="s">
        <v>39</v>
      </c>
      <c r="H7" s="209"/>
      <c r="I7" s="207" t="s">
        <v>39</v>
      </c>
      <c r="J7" s="209"/>
      <c r="K7" s="207" t="s">
        <v>40</v>
      </c>
      <c r="L7" s="209"/>
      <c r="M7" s="210" t="s">
        <v>41</v>
      </c>
      <c r="N7" s="211"/>
    </row>
    <row r="8" spans="2:15" ht="16.5" x14ac:dyDescent="0.3">
      <c r="B8" s="202"/>
      <c r="C8" s="212" t="s">
        <v>43</v>
      </c>
      <c r="D8" s="213"/>
      <c r="E8" s="213"/>
      <c r="F8" s="170"/>
      <c r="G8" s="212" t="s">
        <v>44</v>
      </c>
      <c r="H8" s="214"/>
      <c r="I8" s="212" t="s">
        <v>45</v>
      </c>
      <c r="J8" s="214"/>
      <c r="K8" s="225" t="s">
        <v>46</v>
      </c>
      <c r="L8" s="226"/>
      <c r="M8" s="225" t="s">
        <v>47</v>
      </c>
      <c r="N8" s="227"/>
    </row>
    <row r="9" spans="2:15" ht="16.5" x14ac:dyDescent="0.3">
      <c r="B9" s="203"/>
      <c r="C9" s="228" t="s">
        <v>49</v>
      </c>
      <c r="D9" s="229"/>
      <c r="E9" s="229"/>
      <c r="F9" s="171"/>
      <c r="G9" s="228" t="s">
        <v>50</v>
      </c>
      <c r="H9" s="230"/>
      <c r="I9" s="228" t="s">
        <v>51</v>
      </c>
      <c r="J9" s="230"/>
      <c r="K9" s="231" t="s">
        <v>52</v>
      </c>
      <c r="L9" s="232"/>
      <c r="M9" s="231"/>
      <c r="N9" s="233"/>
    </row>
    <row r="10" spans="2:15" ht="16.5" x14ac:dyDescent="0.2">
      <c r="B10" s="215" t="s">
        <v>2</v>
      </c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7"/>
    </row>
    <row r="11" spans="2:15" ht="16.5" x14ac:dyDescent="0.3">
      <c r="B11" s="143" t="str">
        <f>'Rincian Biaya Langsung Personil'!B11</f>
        <v xml:space="preserve">Team Leader </v>
      </c>
      <c r="C11" s="218">
        <f>'Rincian Biaya Langsung Personil'!C11</f>
        <v>10000000</v>
      </c>
      <c r="D11" s="219"/>
      <c r="E11" s="219"/>
      <c r="F11" s="158"/>
      <c r="G11" s="220">
        <f>0.3*C11</f>
        <v>3000000</v>
      </c>
      <c r="H11" s="221"/>
      <c r="I11" s="222">
        <f>C11*0.5</f>
        <v>5000000</v>
      </c>
      <c r="J11" s="221"/>
      <c r="K11" s="223">
        <f t="shared" ref="K11:K13" si="0">(C11+G11+I11)*10%</f>
        <v>1800000</v>
      </c>
      <c r="L11" s="223"/>
      <c r="M11" s="220">
        <f t="shared" ref="M11:M13" si="1">SUM(C11:L11)</f>
        <v>19800000</v>
      </c>
      <c r="N11" s="224"/>
    </row>
    <row r="12" spans="2:15" ht="16.5" x14ac:dyDescent="0.3">
      <c r="B12" s="143" t="str">
        <f>'Rincian Biaya Langsung Personil'!B12</f>
        <v>Tenaga Ahli Struktur</v>
      </c>
      <c r="C12" s="218">
        <f>'Rincian Biaya Langsung Personil'!$C$12</f>
        <v>8800000</v>
      </c>
      <c r="D12" s="219"/>
      <c r="E12" s="219"/>
      <c r="F12" s="158"/>
      <c r="G12" s="220">
        <f t="shared" ref="G12:G13" si="2">0.3*C12</f>
        <v>2640000</v>
      </c>
      <c r="H12" s="221"/>
      <c r="I12" s="222">
        <f t="shared" ref="I12:I13" si="3">C12*0.5</f>
        <v>4400000</v>
      </c>
      <c r="J12" s="221"/>
      <c r="K12" s="223">
        <f t="shared" si="0"/>
        <v>1584000</v>
      </c>
      <c r="L12" s="223"/>
      <c r="M12" s="220">
        <f t="shared" si="1"/>
        <v>17424000</v>
      </c>
      <c r="N12" s="224"/>
    </row>
    <row r="13" spans="2:15" ht="16.5" x14ac:dyDescent="0.3">
      <c r="B13" s="144" t="str">
        <f>'Rincian Biaya Langsung Personil'!B13</f>
        <v>Tenaga Ahli Cost Estimator/Quantity Surveyor</v>
      </c>
      <c r="C13" s="218">
        <f>'Rincian Biaya Langsung Personil'!$C$13</f>
        <v>8800000</v>
      </c>
      <c r="D13" s="219"/>
      <c r="E13" s="219"/>
      <c r="F13" s="158"/>
      <c r="G13" s="220">
        <f t="shared" si="2"/>
        <v>2640000</v>
      </c>
      <c r="H13" s="221"/>
      <c r="I13" s="222">
        <f t="shared" si="3"/>
        <v>4400000</v>
      </c>
      <c r="J13" s="221"/>
      <c r="K13" s="223">
        <f t="shared" si="0"/>
        <v>1584000</v>
      </c>
      <c r="L13" s="223"/>
      <c r="M13" s="220">
        <f t="shared" si="1"/>
        <v>17424000</v>
      </c>
      <c r="N13" s="224"/>
    </row>
    <row r="14" spans="2:15" ht="16.5" x14ac:dyDescent="0.2">
      <c r="B14" s="215" t="s">
        <v>12</v>
      </c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7"/>
    </row>
    <row r="15" spans="2:15" ht="16.5" x14ac:dyDescent="0.3">
      <c r="B15" s="147" t="str">
        <f>'Rincian Biaya Langsung Personil'!B16</f>
        <v>Drafter</v>
      </c>
      <c r="C15" s="223">
        <f>'Rincian Biaya Langsung Personil'!C16:E16</f>
        <v>3100000</v>
      </c>
      <c r="D15" s="223"/>
      <c r="E15" s="234"/>
      <c r="F15" s="148"/>
      <c r="G15" s="220">
        <f t="shared" ref="G15:G17" si="4">0.3*C15</f>
        <v>930000</v>
      </c>
      <c r="H15" s="221"/>
      <c r="I15" s="222">
        <f t="shared" ref="I15:I17" si="5">C15*0.5</f>
        <v>1550000</v>
      </c>
      <c r="J15" s="221"/>
      <c r="K15" s="223">
        <f>(C15+G15+I15)*10%</f>
        <v>558000</v>
      </c>
      <c r="L15" s="223"/>
      <c r="M15" s="220">
        <f>SUM(C15:L15)</f>
        <v>6138000</v>
      </c>
      <c r="N15" s="224"/>
    </row>
    <row r="16" spans="2:15" ht="16.5" x14ac:dyDescent="0.3">
      <c r="B16" s="147" t="str">
        <f>'Rincian Biaya Langsung Personil'!B17</f>
        <v>Operator Komputer</v>
      </c>
      <c r="C16" s="223">
        <f>'Rincian Biaya Langsung Personil'!C17:E17</f>
        <v>2700000</v>
      </c>
      <c r="D16" s="223"/>
      <c r="E16" s="234"/>
      <c r="F16" s="148"/>
      <c r="G16" s="220">
        <f t="shared" si="4"/>
        <v>810000</v>
      </c>
      <c r="H16" s="221"/>
      <c r="I16" s="222">
        <f t="shared" si="5"/>
        <v>1350000</v>
      </c>
      <c r="J16" s="221"/>
      <c r="K16" s="223">
        <f>(C16+G16+I16)*10%</f>
        <v>486000</v>
      </c>
      <c r="L16" s="223"/>
      <c r="M16" s="220">
        <f>SUM(C16:L16)</f>
        <v>5346000</v>
      </c>
      <c r="N16" s="224"/>
    </row>
    <row r="17" spans="2:17" ht="16.5" x14ac:dyDescent="0.3">
      <c r="B17" s="147" t="str">
        <f>'Rincian Biaya Langsung Personil'!B18</f>
        <v xml:space="preserve">Administrasi </v>
      </c>
      <c r="C17" s="223">
        <f>'Rincian Biaya Langsung Personil'!C18:E18</f>
        <v>3100000</v>
      </c>
      <c r="D17" s="223"/>
      <c r="E17" s="234"/>
      <c r="F17" s="148"/>
      <c r="G17" s="220">
        <f t="shared" si="4"/>
        <v>930000</v>
      </c>
      <c r="H17" s="221"/>
      <c r="I17" s="222">
        <f t="shared" si="5"/>
        <v>1550000</v>
      </c>
      <c r="J17" s="221"/>
      <c r="K17" s="223">
        <f>(C17+G17+I17)*10%</f>
        <v>558000</v>
      </c>
      <c r="L17" s="223"/>
      <c r="M17" s="220">
        <f>SUM(C17:L17)</f>
        <v>6138000</v>
      </c>
      <c r="N17" s="224"/>
    </row>
    <row r="18" spans="2:17" ht="16.5" x14ac:dyDescent="0.3">
      <c r="B18" s="147" t="str">
        <f>'Rincian Biaya Langsung Personil'!B19</f>
        <v>Estimator</v>
      </c>
      <c r="C18" s="223">
        <f>'Rincian Biaya Langsung Personil'!C19:E19</f>
        <v>3100000</v>
      </c>
      <c r="D18" s="223"/>
      <c r="E18" s="234"/>
      <c r="F18" s="148"/>
      <c r="G18" s="220">
        <f t="shared" ref="G18" si="6">0.3*C18</f>
        <v>930000</v>
      </c>
      <c r="H18" s="221"/>
      <c r="I18" s="222">
        <f t="shared" ref="I18" si="7">C18*0.5</f>
        <v>1550000</v>
      </c>
      <c r="J18" s="221"/>
      <c r="K18" s="223">
        <f>(C18+G18+I18)*10%</f>
        <v>558000</v>
      </c>
      <c r="L18" s="223"/>
      <c r="M18" s="220">
        <f>SUM(C18:L18)</f>
        <v>6138000</v>
      </c>
      <c r="N18" s="224"/>
    </row>
    <row r="19" spans="2:17" ht="16.5" x14ac:dyDescent="0.3">
      <c r="B19" s="147" t="str">
        <f>'Rincian Biaya Langsung Personil'!B20</f>
        <v>Surveyor</v>
      </c>
      <c r="C19" s="223">
        <f>'Rincian Biaya Langsung Personil'!C20:E20</f>
        <v>3100000</v>
      </c>
      <c r="D19" s="223"/>
      <c r="E19" s="234"/>
      <c r="F19" s="148"/>
      <c r="G19" s="220">
        <f t="shared" ref="G19" si="8">0.3*C19</f>
        <v>930000</v>
      </c>
      <c r="H19" s="221"/>
      <c r="I19" s="222">
        <f t="shared" ref="I19" si="9">C19*0.5</f>
        <v>1550000</v>
      </c>
      <c r="J19" s="221"/>
      <c r="K19" s="223">
        <f>(C19+G19+I19)*10%</f>
        <v>558000</v>
      </c>
      <c r="L19" s="223"/>
      <c r="M19" s="220">
        <f>SUM(C19:L19)</f>
        <v>6138000</v>
      </c>
      <c r="N19" s="224"/>
    </row>
    <row r="20" spans="2:17" ht="15" x14ac:dyDescent="0.25">
      <c r="B20" s="150"/>
      <c r="C20" s="150"/>
      <c r="D20" s="150"/>
      <c r="E20" s="150"/>
      <c r="F20" s="150"/>
      <c r="G20" s="150"/>
      <c r="H20" s="150"/>
      <c r="I20" s="150"/>
      <c r="J20" s="151"/>
      <c r="K20" s="151"/>
      <c r="L20" s="151"/>
      <c r="M20" s="151"/>
      <c r="N20" s="151"/>
    </row>
    <row r="22" spans="2:17" ht="18" x14ac:dyDescent="0.25">
      <c r="B22" s="200" t="s">
        <v>67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</row>
    <row r="23" spans="2:17" ht="15.75" x14ac:dyDescent="0.25">
      <c r="B23" s="199" t="str">
        <f>B3</f>
        <v>DED PEMBANGUNAN GEDUNG SARPRAS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87"/>
    </row>
    <row r="24" spans="2:17" ht="15.75" x14ac:dyDescent="0.25"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</row>
    <row r="25" spans="2:17" ht="13.5" thickBot="1" x14ac:dyDescent="0.25"/>
    <row r="26" spans="2:17" ht="16.5" x14ac:dyDescent="0.2">
      <c r="B26" s="201" t="s">
        <v>68</v>
      </c>
      <c r="C26" s="204" t="s">
        <v>35</v>
      </c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6"/>
    </row>
    <row r="27" spans="2:17" ht="16.5" x14ac:dyDescent="0.3">
      <c r="B27" s="202"/>
      <c r="C27" s="207" t="s">
        <v>79</v>
      </c>
      <c r="D27" s="208"/>
      <c r="E27" s="209"/>
      <c r="F27" s="169" t="s">
        <v>80</v>
      </c>
      <c r="G27" s="207" t="s">
        <v>39</v>
      </c>
      <c r="H27" s="209"/>
      <c r="I27" s="207" t="s">
        <v>39</v>
      </c>
      <c r="J27" s="209"/>
      <c r="K27" s="207" t="s">
        <v>40</v>
      </c>
      <c r="L27" s="209"/>
      <c r="M27" s="210" t="s">
        <v>41</v>
      </c>
      <c r="N27" s="211"/>
    </row>
    <row r="28" spans="2:17" ht="16.5" x14ac:dyDescent="0.3">
      <c r="B28" s="202"/>
      <c r="C28" s="212"/>
      <c r="D28" s="213"/>
      <c r="E28" s="214"/>
      <c r="F28" s="170"/>
      <c r="G28" s="212" t="s">
        <v>69</v>
      </c>
      <c r="H28" s="214"/>
      <c r="I28" s="212" t="s">
        <v>70</v>
      </c>
      <c r="J28" s="214"/>
      <c r="K28" s="225" t="s">
        <v>46</v>
      </c>
      <c r="L28" s="226"/>
      <c r="M28" s="225" t="s">
        <v>81</v>
      </c>
      <c r="N28" s="227"/>
    </row>
    <row r="29" spans="2:17" ht="15.75" customHeight="1" x14ac:dyDescent="0.3">
      <c r="B29" s="203"/>
      <c r="C29" s="228" t="s">
        <v>71</v>
      </c>
      <c r="D29" s="229"/>
      <c r="E29" s="230"/>
      <c r="F29" s="171"/>
      <c r="G29" s="228" t="s">
        <v>72</v>
      </c>
      <c r="H29" s="230"/>
      <c r="I29" s="228" t="s">
        <v>73</v>
      </c>
      <c r="J29" s="230"/>
      <c r="K29" s="231" t="s">
        <v>74</v>
      </c>
      <c r="L29" s="232"/>
      <c r="M29" s="231"/>
      <c r="N29" s="233"/>
    </row>
    <row r="30" spans="2:17" ht="15.75" customHeight="1" x14ac:dyDescent="0.3">
      <c r="B30" s="143" t="s">
        <v>76</v>
      </c>
      <c r="C30" s="218">
        <v>33000</v>
      </c>
      <c r="D30" s="219"/>
      <c r="E30" s="242"/>
      <c r="F30" s="158" t="s">
        <v>23</v>
      </c>
      <c r="G30" s="220">
        <f t="shared" ref="G30:G37" si="10">C30*0.2</f>
        <v>6600</v>
      </c>
      <c r="H30" s="221"/>
      <c r="I30" s="220">
        <f t="shared" ref="I30:I37" si="11">C30*0.1</f>
        <v>3300</v>
      </c>
      <c r="J30" s="221"/>
      <c r="K30" s="223">
        <f t="shared" ref="K30:K37" si="12">(C30+G30+I30)*10%</f>
        <v>4290</v>
      </c>
      <c r="L30" s="223"/>
      <c r="M30" s="220">
        <f t="shared" ref="M30:M37" si="13">SUM(C30:L30)</f>
        <v>47190</v>
      </c>
      <c r="N30" s="224"/>
      <c r="P30" s="156"/>
      <c r="Q30" s="157"/>
    </row>
    <row r="31" spans="2:17" ht="15.75" customHeight="1" x14ac:dyDescent="0.3">
      <c r="B31" s="143" t="s">
        <v>77</v>
      </c>
      <c r="C31" s="218">
        <v>68000</v>
      </c>
      <c r="D31" s="219"/>
      <c r="E31" s="242"/>
      <c r="F31" s="158" t="s">
        <v>23</v>
      </c>
      <c r="G31" s="220">
        <f t="shared" si="10"/>
        <v>13600</v>
      </c>
      <c r="H31" s="221"/>
      <c r="I31" s="220">
        <f t="shared" si="11"/>
        <v>6800</v>
      </c>
      <c r="J31" s="221"/>
      <c r="K31" s="223">
        <f t="shared" si="12"/>
        <v>8840</v>
      </c>
      <c r="L31" s="223"/>
      <c r="M31" s="220">
        <f t="shared" si="13"/>
        <v>97240</v>
      </c>
      <c r="N31" s="224"/>
      <c r="P31" s="156"/>
      <c r="Q31" s="157"/>
    </row>
    <row r="32" spans="2:17" ht="15.75" customHeight="1" x14ac:dyDescent="0.3">
      <c r="B32" s="143" t="s">
        <v>78</v>
      </c>
      <c r="C32" s="218">
        <v>100000</v>
      </c>
      <c r="D32" s="219"/>
      <c r="E32" s="242"/>
      <c r="F32" s="158" t="s">
        <v>23</v>
      </c>
      <c r="G32" s="220">
        <f t="shared" si="10"/>
        <v>20000</v>
      </c>
      <c r="H32" s="221"/>
      <c r="I32" s="220">
        <f t="shared" si="11"/>
        <v>10000</v>
      </c>
      <c r="J32" s="221"/>
      <c r="K32" s="223">
        <f t="shared" si="12"/>
        <v>13000</v>
      </c>
      <c r="L32" s="223"/>
      <c r="M32" s="220">
        <f t="shared" si="13"/>
        <v>143000</v>
      </c>
      <c r="N32" s="224"/>
      <c r="P32" s="156"/>
      <c r="Q32" s="157"/>
    </row>
    <row r="33" spans="2:17" ht="15.75" customHeight="1" x14ac:dyDescent="0.3">
      <c r="B33" s="143" t="str">
        <f>HPS!D22</f>
        <v>Gambar  Perencanaan (Format A3)</v>
      </c>
      <c r="C33" s="218">
        <v>685000</v>
      </c>
      <c r="D33" s="219"/>
      <c r="E33" s="242"/>
      <c r="F33" s="158" t="s">
        <v>23</v>
      </c>
      <c r="G33" s="220">
        <f t="shared" si="10"/>
        <v>137000</v>
      </c>
      <c r="H33" s="221"/>
      <c r="I33" s="220">
        <f t="shared" si="11"/>
        <v>68500</v>
      </c>
      <c r="J33" s="221"/>
      <c r="K33" s="223">
        <f t="shared" si="12"/>
        <v>89050</v>
      </c>
      <c r="L33" s="223"/>
      <c r="M33" s="220">
        <f t="shared" si="13"/>
        <v>979550</v>
      </c>
      <c r="N33" s="224"/>
      <c r="P33" s="156"/>
      <c r="Q33" s="157"/>
    </row>
    <row r="34" spans="2:17" ht="15.75" customHeight="1" x14ac:dyDescent="0.3">
      <c r="B34" s="143" t="str">
        <f>HPS!D23</f>
        <v>Buku Laporan RAB (Format A4)</v>
      </c>
      <c r="C34" s="218">
        <v>150000</v>
      </c>
      <c r="D34" s="219"/>
      <c r="E34" s="242"/>
      <c r="F34" s="158" t="s">
        <v>23</v>
      </c>
      <c r="G34" s="220">
        <f t="shared" si="10"/>
        <v>30000</v>
      </c>
      <c r="H34" s="221"/>
      <c r="I34" s="220">
        <f t="shared" si="11"/>
        <v>15000</v>
      </c>
      <c r="J34" s="221"/>
      <c r="K34" s="223">
        <f t="shared" si="12"/>
        <v>19500</v>
      </c>
      <c r="L34" s="223"/>
      <c r="M34" s="220">
        <f t="shared" si="13"/>
        <v>214500</v>
      </c>
      <c r="N34" s="224"/>
      <c r="P34" s="156"/>
      <c r="Q34" s="157"/>
    </row>
    <row r="35" spans="2:17" ht="15.75" customHeight="1" x14ac:dyDescent="0.3">
      <c r="B35" s="143" t="str">
        <f>HPS!D24</f>
        <v>Buku Laporan BQ (Format A4)</v>
      </c>
      <c r="C35" s="218">
        <f>C34</f>
        <v>150000</v>
      </c>
      <c r="D35" s="219"/>
      <c r="E35" s="242"/>
      <c r="F35" s="158" t="s">
        <v>23</v>
      </c>
      <c r="G35" s="220">
        <f t="shared" si="10"/>
        <v>30000</v>
      </c>
      <c r="H35" s="221"/>
      <c r="I35" s="220">
        <f t="shared" si="11"/>
        <v>15000</v>
      </c>
      <c r="J35" s="221"/>
      <c r="K35" s="223">
        <f t="shared" si="12"/>
        <v>19500</v>
      </c>
      <c r="L35" s="223"/>
      <c r="M35" s="220">
        <f t="shared" si="13"/>
        <v>214500</v>
      </c>
      <c r="N35" s="224"/>
      <c r="P35" s="156"/>
      <c r="Q35" s="157"/>
    </row>
    <row r="36" spans="2:17" ht="15.75" customHeight="1" x14ac:dyDescent="0.3">
      <c r="B36" s="143" t="str">
        <f>HPS!D25</f>
        <v>Buku Laporan RKS (Format A4)</v>
      </c>
      <c r="C36" s="218">
        <f>C35</f>
        <v>150000</v>
      </c>
      <c r="D36" s="219"/>
      <c r="E36" s="242"/>
      <c r="F36" s="158" t="s">
        <v>23</v>
      </c>
      <c r="G36" s="220">
        <f t="shared" si="10"/>
        <v>30000</v>
      </c>
      <c r="H36" s="221"/>
      <c r="I36" s="220">
        <f t="shared" si="11"/>
        <v>15000</v>
      </c>
      <c r="J36" s="221"/>
      <c r="K36" s="223">
        <f t="shared" si="12"/>
        <v>19500</v>
      </c>
      <c r="L36" s="223"/>
      <c r="M36" s="220">
        <f t="shared" si="13"/>
        <v>214500</v>
      </c>
      <c r="N36" s="224"/>
      <c r="P36" s="156"/>
      <c r="Q36" s="157"/>
    </row>
    <row r="37" spans="2:17" ht="15.75" customHeight="1" x14ac:dyDescent="0.3">
      <c r="B37" s="143" t="str">
        <f>HPS!D26</f>
        <v>Flash Disk (FD) 16 GB (berisi semua dokumen hasil perencanaan/kerja konsultan)</v>
      </c>
      <c r="C37" s="218">
        <v>132000</v>
      </c>
      <c r="D37" s="219"/>
      <c r="E37" s="242"/>
      <c r="F37" s="158" t="s">
        <v>24</v>
      </c>
      <c r="G37" s="220">
        <f t="shared" si="10"/>
        <v>26400</v>
      </c>
      <c r="H37" s="221"/>
      <c r="I37" s="220">
        <f t="shared" si="11"/>
        <v>13200</v>
      </c>
      <c r="J37" s="221"/>
      <c r="K37" s="223">
        <f t="shared" si="12"/>
        <v>17160</v>
      </c>
      <c r="L37" s="223"/>
      <c r="M37" s="220">
        <f t="shared" si="13"/>
        <v>188760</v>
      </c>
      <c r="N37" s="224"/>
      <c r="P37" s="156"/>
      <c r="Q37" s="157"/>
    </row>
    <row r="38" spans="2:17" ht="17.25" thickBot="1" x14ac:dyDescent="0.35">
      <c r="B38" s="149"/>
      <c r="C38" s="235"/>
      <c r="D38" s="236"/>
      <c r="E38" s="237"/>
      <c r="F38" s="159"/>
      <c r="G38" s="238"/>
      <c r="H38" s="239"/>
      <c r="I38" s="238"/>
      <c r="J38" s="239"/>
      <c r="K38" s="240"/>
      <c r="L38" s="240"/>
      <c r="M38" s="238"/>
      <c r="N38" s="241"/>
    </row>
  </sheetData>
  <mergeCells count="127">
    <mergeCell ref="G37:H37"/>
    <mergeCell ref="I37:J37"/>
    <mergeCell ref="K37:L37"/>
    <mergeCell ref="M37:N37"/>
    <mergeCell ref="G35:H35"/>
    <mergeCell ref="I35:J35"/>
    <mergeCell ref="K35:L35"/>
    <mergeCell ref="M35:N35"/>
    <mergeCell ref="G36:H36"/>
    <mergeCell ref="I36:J36"/>
    <mergeCell ref="K36:L36"/>
    <mergeCell ref="M36:N36"/>
    <mergeCell ref="K32:L32"/>
    <mergeCell ref="M32:N32"/>
    <mergeCell ref="I33:J33"/>
    <mergeCell ref="K33:L33"/>
    <mergeCell ref="M33:N33"/>
    <mergeCell ref="G34:H34"/>
    <mergeCell ref="I34:J34"/>
    <mergeCell ref="K34:L34"/>
    <mergeCell ref="M34:N34"/>
    <mergeCell ref="C38:E38"/>
    <mergeCell ref="G38:H38"/>
    <mergeCell ref="I38:J38"/>
    <mergeCell ref="K38:L38"/>
    <mergeCell ref="M38:N38"/>
    <mergeCell ref="C35:E35"/>
    <mergeCell ref="C36:E36"/>
    <mergeCell ref="C37:E37"/>
    <mergeCell ref="G30:H30"/>
    <mergeCell ref="G32:H32"/>
    <mergeCell ref="C30:E30"/>
    <mergeCell ref="C31:E31"/>
    <mergeCell ref="C32:E32"/>
    <mergeCell ref="I30:J30"/>
    <mergeCell ref="K30:L30"/>
    <mergeCell ref="M30:N30"/>
    <mergeCell ref="G31:H31"/>
    <mergeCell ref="I31:J31"/>
    <mergeCell ref="K31:L31"/>
    <mergeCell ref="M31:N31"/>
    <mergeCell ref="G33:H33"/>
    <mergeCell ref="C33:E33"/>
    <mergeCell ref="C34:E34"/>
    <mergeCell ref="I32:J32"/>
    <mergeCell ref="K29:L29"/>
    <mergeCell ref="M29:N29"/>
    <mergeCell ref="B26:B29"/>
    <mergeCell ref="C26:N26"/>
    <mergeCell ref="C27:E27"/>
    <mergeCell ref="G27:H27"/>
    <mergeCell ref="I27:J27"/>
    <mergeCell ref="K27:L27"/>
    <mergeCell ref="M27:N27"/>
    <mergeCell ref="C28:E28"/>
    <mergeCell ref="G28:H28"/>
    <mergeCell ref="I28:J28"/>
    <mergeCell ref="K28:L28"/>
    <mergeCell ref="M28:N28"/>
    <mergeCell ref="C29:E29"/>
    <mergeCell ref="G29:H29"/>
    <mergeCell ref="I29:J29"/>
    <mergeCell ref="C13:E13"/>
    <mergeCell ref="G13:H13"/>
    <mergeCell ref="C16:E16"/>
    <mergeCell ref="G16:H16"/>
    <mergeCell ref="I16:J16"/>
    <mergeCell ref="K16:L16"/>
    <mergeCell ref="M16:N16"/>
    <mergeCell ref="C17:E17"/>
    <mergeCell ref="G17:H17"/>
    <mergeCell ref="I17:J17"/>
    <mergeCell ref="K17:L17"/>
    <mergeCell ref="M17:N17"/>
    <mergeCell ref="C15:E15"/>
    <mergeCell ref="G15:H15"/>
    <mergeCell ref="I15:J15"/>
    <mergeCell ref="K15:L15"/>
    <mergeCell ref="M15:N15"/>
    <mergeCell ref="I13:J13"/>
    <mergeCell ref="K13:L13"/>
    <mergeCell ref="M13:N13"/>
    <mergeCell ref="C18:E18"/>
    <mergeCell ref="G18:H18"/>
    <mergeCell ref="I18:J18"/>
    <mergeCell ref="K18:L18"/>
    <mergeCell ref="M18:N18"/>
    <mergeCell ref="B22:N22"/>
    <mergeCell ref="B14:N14"/>
    <mergeCell ref="C19:E19"/>
    <mergeCell ref="G19:H19"/>
    <mergeCell ref="I19:J19"/>
    <mergeCell ref="K19:L19"/>
    <mergeCell ref="M19:N19"/>
    <mergeCell ref="G9:H9"/>
    <mergeCell ref="I9:J9"/>
    <mergeCell ref="K9:L9"/>
    <mergeCell ref="M9:N9"/>
    <mergeCell ref="C12:E12"/>
    <mergeCell ref="G12:H12"/>
    <mergeCell ref="I12:J12"/>
    <mergeCell ref="K12:L12"/>
    <mergeCell ref="M12:N12"/>
    <mergeCell ref="B3:N3"/>
    <mergeCell ref="B23:N23"/>
    <mergeCell ref="B24:O24"/>
    <mergeCell ref="B2:N2"/>
    <mergeCell ref="B6:B9"/>
    <mergeCell ref="C6:N6"/>
    <mergeCell ref="C7:E7"/>
    <mergeCell ref="G7:H7"/>
    <mergeCell ref="I7:J7"/>
    <mergeCell ref="K7:L7"/>
    <mergeCell ref="M7:N7"/>
    <mergeCell ref="C8:E8"/>
    <mergeCell ref="G8:H8"/>
    <mergeCell ref="B4:O4"/>
    <mergeCell ref="B10:N10"/>
    <mergeCell ref="C11:E11"/>
    <mergeCell ref="G11:H11"/>
    <mergeCell ref="I11:J11"/>
    <mergeCell ref="K11:L11"/>
    <mergeCell ref="M11:N11"/>
    <mergeCell ref="I8:J8"/>
    <mergeCell ref="K8:L8"/>
    <mergeCell ref="M8:N8"/>
    <mergeCell ref="C9:E9"/>
  </mergeCells>
  <printOptions horizontalCentered="1"/>
  <pageMargins left="0.31496062992126" right="0.31496062992126" top="0.74803149606299202" bottom="0.74803149606299202" header="0.31496062992126" footer="0.31496062992126"/>
  <pageSetup paperSize="256" scale="83" orientation="landscape" r:id="rId1"/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B09"/>
  </sheetPr>
  <dimension ref="B2:Q34"/>
  <sheetViews>
    <sheetView zoomScaleNormal="100" workbookViewId="0">
      <selection activeCell="Q11" sqref="Q11"/>
    </sheetView>
  </sheetViews>
  <sheetFormatPr defaultRowHeight="12.75" x14ac:dyDescent="0.2"/>
  <cols>
    <col min="1" max="1" width="2.85546875" style="142" customWidth="1"/>
    <col min="2" max="2" width="25.28515625" style="142" customWidth="1"/>
    <col min="3" max="4" width="4.7109375" style="142" customWidth="1"/>
    <col min="5" max="5" width="10.28515625" style="142" customWidth="1"/>
    <col min="6" max="6" width="5.5703125" style="142" customWidth="1"/>
    <col min="7" max="7" width="9.140625" style="142"/>
    <col min="8" max="8" width="5.28515625" style="142" customWidth="1"/>
    <col min="9" max="9" width="9.140625" style="142"/>
    <col min="10" max="10" width="5.140625" style="142" customWidth="1"/>
    <col min="11" max="11" width="14.140625" style="142" customWidth="1"/>
    <col min="12" max="12" width="4.7109375" style="142" customWidth="1"/>
    <col min="13" max="13" width="11.42578125" style="142" customWidth="1"/>
    <col min="14" max="14" width="8" style="142" customWidth="1"/>
    <col min="15" max="15" width="5.7109375" style="142" customWidth="1"/>
    <col min="16" max="16" width="13.7109375" style="142" bestFit="1" customWidth="1"/>
    <col min="17" max="17" width="14.28515625" style="142" bestFit="1" customWidth="1"/>
    <col min="18" max="16384" width="9.140625" style="142"/>
  </cols>
  <sheetData>
    <row r="2" spans="2:17" ht="18" x14ac:dyDescent="0.25">
      <c r="B2" s="200" t="s">
        <v>34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</row>
    <row r="3" spans="2:17" ht="15.75" x14ac:dyDescent="0.25">
      <c r="B3" s="199" t="str">
        <f>Analisa!B3</f>
        <v>DED PEMBANGUNAN GEDUNG SARPRAS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2:17" ht="15.75" x14ac:dyDescent="0.25"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2:17" ht="13.5" thickBot="1" x14ac:dyDescent="0.25"/>
    <row r="6" spans="2:17" ht="15" customHeight="1" x14ac:dyDescent="0.3">
      <c r="B6" s="201" t="s">
        <v>37</v>
      </c>
      <c r="C6" s="204" t="s">
        <v>35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43" t="s">
        <v>36</v>
      </c>
      <c r="O6" s="244"/>
    </row>
    <row r="7" spans="2:17" ht="15" customHeight="1" x14ac:dyDescent="0.3">
      <c r="B7" s="202"/>
      <c r="C7" s="207" t="s">
        <v>38</v>
      </c>
      <c r="D7" s="208"/>
      <c r="E7" s="209"/>
      <c r="F7" s="207" t="s">
        <v>39</v>
      </c>
      <c r="G7" s="209"/>
      <c r="H7" s="207" t="s">
        <v>39</v>
      </c>
      <c r="I7" s="209"/>
      <c r="J7" s="207" t="s">
        <v>40</v>
      </c>
      <c r="K7" s="209"/>
      <c r="L7" s="210" t="s">
        <v>41</v>
      </c>
      <c r="M7" s="245"/>
      <c r="N7" s="246" t="s">
        <v>42</v>
      </c>
      <c r="O7" s="247"/>
    </row>
    <row r="8" spans="2:17" ht="15" customHeight="1" x14ac:dyDescent="0.3">
      <c r="B8" s="202"/>
      <c r="C8" s="212" t="s">
        <v>43</v>
      </c>
      <c r="D8" s="213"/>
      <c r="E8" s="214"/>
      <c r="F8" s="212" t="s">
        <v>44</v>
      </c>
      <c r="G8" s="214"/>
      <c r="H8" s="212" t="s">
        <v>45</v>
      </c>
      <c r="I8" s="214"/>
      <c r="J8" s="225" t="s">
        <v>46</v>
      </c>
      <c r="K8" s="226"/>
      <c r="L8" s="225" t="s">
        <v>47</v>
      </c>
      <c r="M8" s="226"/>
      <c r="N8" s="225" t="s">
        <v>48</v>
      </c>
      <c r="O8" s="227"/>
    </row>
    <row r="9" spans="2:17" ht="15" customHeight="1" x14ac:dyDescent="0.3">
      <c r="B9" s="203"/>
      <c r="C9" s="228" t="s">
        <v>49</v>
      </c>
      <c r="D9" s="229"/>
      <c r="E9" s="230"/>
      <c r="F9" s="228" t="s">
        <v>50</v>
      </c>
      <c r="G9" s="230"/>
      <c r="H9" s="228" t="s">
        <v>51</v>
      </c>
      <c r="I9" s="230"/>
      <c r="J9" s="231" t="s">
        <v>52</v>
      </c>
      <c r="K9" s="232"/>
      <c r="L9" s="231"/>
      <c r="M9" s="232"/>
      <c r="N9" s="231"/>
      <c r="O9" s="233"/>
    </row>
    <row r="10" spans="2:17" ht="15" customHeight="1" x14ac:dyDescent="0.2">
      <c r="B10" s="215" t="s">
        <v>2</v>
      </c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2:17" ht="15" customHeight="1" x14ac:dyDescent="0.3">
      <c r="B11" s="143" t="s">
        <v>53</v>
      </c>
      <c r="C11" s="218">
        <v>10000000</v>
      </c>
      <c r="D11" s="219"/>
      <c r="E11" s="242"/>
      <c r="F11" s="220">
        <f t="shared" ref="F11:F13" si="0">C11*0.3</f>
        <v>3000000</v>
      </c>
      <c r="G11" s="221"/>
      <c r="H11" s="220">
        <f t="shared" ref="H11:H13" si="1">C11*0.5</f>
        <v>5000000</v>
      </c>
      <c r="I11" s="221"/>
      <c r="J11" s="223">
        <f t="shared" ref="J11:J13" si="2">(C11+F11+H11)*10%</f>
        <v>1800000</v>
      </c>
      <c r="K11" s="223"/>
      <c r="L11" s="220">
        <f t="shared" ref="L11:L13" si="3">SUM(C11:K11)</f>
        <v>19800000</v>
      </c>
      <c r="M11" s="221"/>
      <c r="N11" s="248">
        <f>HPS!R9</f>
        <v>1</v>
      </c>
      <c r="O11" s="249"/>
      <c r="P11" s="156"/>
      <c r="Q11" s="157"/>
    </row>
    <row r="12" spans="2:17" ht="15" customHeight="1" x14ac:dyDescent="0.3">
      <c r="B12" s="143" t="str">
        <f>HPS!D10</f>
        <v>Tenaga Ahli Struktur</v>
      </c>
      <c r="C12" s="218">
        <v>8800000</v>
      </c>
      <c r="D12" s="219"/>
      <c r="E12" s="242"/>
      <c r="F12" s="220">
        <f t="shared" si="0"/>
        <v>2640000</v>
      </c>
      <c r="G12" s="221"/>
      <c r="H12" s="220">
        <f t="shared" si="1"/>
        <v>4400000</v>
      </c>
      <c r="I12" s="221"/>
      <c r="J12" s="223">
        <f t="shared" si="2"/>
        <v>1584000</v>
      </c>
      <c r="K12" s="223"/>
      <c r="L12" s="220">
        <f t="shared" si="3"/>
        <v>17424000</v>
      </c>
      <c r="M12" s="221"/>
      <c r="N12" s="248">
        <f>HPS!R10</f>
        <v>1</v>
      </c>
      <c r="O12" s="249"/>
      <c r="P12" s="156"/>
      <c r="Q12" s="157"/>
    </row>
    <row r="13" spans="2:17" ht="15" customHeight="1" x14ac:dyDescent="0.3">
      <c r="B13" s="147" t="str">
        <f>HPS!D11</f>
        <v>Tenaga Ahli Cost Estimator/Quantity Surveyor</v>
      </c>
      <c r="C13" s="254">
        <f>C12</f>
        <v>8800000</v>
      </c>
      <c r="D13" s="254"/>
      <c r="E13" s="254"/>
      <c r="F13" s="220">
        <f t="shared" si="0"/>
        <v>2640000</v>
      </c>
      <c r="G13" s="221"/>
      <c r="H13" s="220">
        <f t="shared" si="1"/>
        <v>4400000</v>
      </c>
      <c r="I13" s="221"/>
      <c r="J13" s="234">
        <f t="shared" si="2"/>
        <v>1584000</v>
      </c>
      <c r="K13" s="253"/>
      <c r="L13" s="220">
        <f t="shared" si="3"/>
        <v>17424000</v>
      </c>
      <c r="M13" s="221"/>
      <c r="N13" s="250">
        <f>HPS!R11</f>
        <v>1</v>
      </c>
      <c r="O13" s="251"/>
      <c r="P13" s="156"/>
      <c r="Q13" s="157"/>
    </row>
    <row r="14" spans="2:17" ht="15" customHeight="1" x14ac:dyDescent="0.3"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  <c r="O14" s="155"/>
      <c r="P14" s="156"/>
      <c r="Q14" s="157"/>
    </row>
    <row r="15" spans="2:17" ht="15" customHeight="1" x14ac:dyDescent="0.2">
      <c r="B15" s="215" t="s">
        <v>12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7"/>
      <c r="P15" s="156"/>
      <c r="Q15" s="157"/>
    </row>
    <row r="16" spans="2:17" ht="15" customHeight="1" x14ac:dyDescent="0.3">
      <c r="B16" s="154" t="str">
        <f>HPS!D14</f>
        <v>Drafter</v>
      </c>
      <c r="C16" s="234">
        <v>3100000</v>
      </c>
      <c r="D16" s="252"/>
      <c r="E16" s="253"/>
      <c r="F16" s="220">
        <f>C16*0.3</f>
        <v>930000</v>
      </c>
      <c r="G16" s="221"/>
      <c r="H16" s="220">
        <f>C16*0.5</f>
        <v>1550000</v>
      </c>
      <c r="I16" s="221"/>
      <c r="J16" s="234">
        <f>(C16+F16+H16)*10%</f>
        <v>558000</v>
      </c>
      <c r="K16" s="253"/>
      <c r="L16" s="220">
        <f>SUM(C16:K16)</f>
        <v>6138000</v>
      </c>
      <c r="M16" s="221"/>
      <c r="N16" s="250">
        <f>HPS!R14</f>
        <v>1</v>
      </c>
      <c r="O16" s="251"/>
      <c r="P16" s="156"/>
      <c r="Q16" s="157"/>
    </row>
    <row r="17" spans="2:17" ht="15" customHeight="1" x14ac:dyDescent="0.3">
      <c r="B17" s="154" t="str">
        <f>HPS!D15</f>
        <v>Operator Komputer</v>
      </c>
      <c r="C17" s="234">
        <v>2700000</v>
      </c>
      <c r="D17" s="252"/>
      <c r="E17" s="253"/>
      <c r="F17" s="220">
        <f>C17*0.3</f>
        <v>810000</v>
      </c>
      <c r="G17" s="221"/>
      <c r="H17" s="220">
        <f>C17*0.5</f>
        <v>1350000</v>
      </c>
      <c r="I17" s="221"/>
      <c r="J17" s="234">
        <f>(C17+F17+H17)*10%</f>
        <v>486000</v>
      </c>
      <c r="K17" s="253"/>
      <c r="L17" s="220">
        <f>SUM(C17:K17)</f>
        <v>5346000</v>
      </c>
      <c r="M17" s="221"/>
      <c r="N17" s="250">
        <f>HPS!R15</f>
        <v>1</v>
      </c>
      <c r="O17" s="251"/>
      <c r="P17" s="156"/>
      <c r="Q17" s="157"/>
    </row>
    <row r="18" spans="2:17" ht="15" customHeight="1" x14ac:dyDescent="0.3">
      <c r="B18" s="154" t="str">
        <f>HPS!D16</f>
        <v xml:space="preserve">Administrasi </v>
      </c>
      <c r="C18" s="234">
        <v>3100000</v>
      </c>
      <c r="D18" s="252"/>
      <c r="E18" s="253"/>
      <c r="F18" s="220">
        <f>C18*0.3</f>
        <v>930000</v>
      </c>
      <c r="G18" s="221"/>
      <c r="H18" s="220">
        <f>C18*0.5</f>
        <v>1550000</v>
      </c>
      <c r="I18" s="221"/>
      <c r="J18" s="234">
        <f>(C18+F18+H18)*10%</f>
        <v>558000</v>
      </c>
      <c r="K18" s="253"/>
      <c r="L18" s="220">
        <f>SUM(C18:K18)</f>
        <v>6138000</v>
      </c>
      <c r="M18" s="221"/>
      <c r="N18" s="250">
        <f>HPS!R16</f>
        <v>1</v>
      </c>
      <c r="O18" s="251"/>
      <c r="P18" s="156"/>
      <c r="Q18" s="157"/>
    </row>
    <row r="19" spans="2:17" ht="16.5" customHeight="1" x14ac:dyDescent="0.3">
      <c r="B19" s="186" t="s">
        <v>101</v>
      </c>
      <c r="C19" s="234">
        <v>3100000</v>
      </c>
      <c r="D19" s="252"/>
      <c r="E19" s="253"/>
      <c r="F19" s="220">
        <f>C19*0.3</f>
        <v>930000</v>
      </c>
      <c r="G19" s="221"/>
      <c r="H19" s="220">
        <f>C19*0.5</f>
        <v>1550000</v>
      </c>
      <c r="I19" s="221"/>
      <c r="J19" s="234">
        <f>(C19+F19+H19)*10%</f>
        <v>558000</v>
      </c>
      <c r="K19" s="253"/>
      <c r="L19" s="220">
        <f>SUM(C19:K19)</f>
        <v>6138000</v>
      </c>
      <c r="M19" s="221"/>
      <c r="N19" s="250">
        <f>HPS!R17</f>
        <v>1</v>
      </c>
      <c r="O19" s="251"/>
    </row>
    <row r="20" spans="2:17" ht="20.25" customHeight="1" thickBot="1" x14ac:dyDescent="0.35">
      <c r="B20" s="149" t="s">
        <v>102</v>
      </c>
      <c r="C20" s="257">
        <v>3100000</v>
      </c>
      <c r="D20" s="258"/>
      <c r="E20" s="259"/>
      <c r="F20" s="238">
        <f>C20*0.3</f>
        <v>930000</v>
      </c>
      <c r="G20" s="239"/>
      <c r="H20" s="238">
        <f>C20*0.5</f>
        <v>1550000</v>
      </c>
      <c r="I20" s="239"/>
      <c r="J20" s="257">
        <f>(C20+F20+H20)*10%</f>
        <v>558000</v>
      </c>
      <c r="K20" s="259"/>
      <c r="L20" s="238">
        <f>SUM(C20:K20)</f>
        <v>6138000</v>
      </c>
      <c r="M20" s="239"/>
      <c r="N20" s="255">
        <f>HPS!R18</f>
        <v>1</v>
      </c>
      <c r="O20" s="256"/>
    </row>
    <row r="21" spans="2:17" ht="15" x14ac:dyDescent="0.25">
      <c r="B21" s="152" t="s">
        <v>54</v>
      </c>
      <c r="C21" s="150"/>
      <c r="D21" s="150"/>
      <c r="E21" s="150"/>
      <c r="F21" s="150"/>
      <c r="G21" s="150"/>
      <c r="H21" s="150"/>
      <c r="I21" s="151"/>
      <c r="J21" s="151"/>
      <c r="K21" s="151"/>
      <c r="L21" s="151"/>
      <c r="M21" s="151"/>
      <c r="N21" s="151"/>
      <c r="O21" s="151"/>
    </row>
    <row r="22" spans="2:17" ht="12.75" customHeight="1" x14ac:dyDescent="0.2">
      <c r="B22" s="153" t="s">
        <v>55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spans="2:17" ht="12.75" customHeight="1" x14ac:dyDescent="0.2">
      <c r="B23" s="153" t="s">
        <v>56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spans="2:17" ht="12.75" customHeight="1" x14ac:dyDescent="0.2">
      <c r="B24" s="153" t="s">
        <v>57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spans="2:17" ht="12.75" customHeight="1" x14ac:dyDescent="0.25">
      <c r="B25" s="152" t="s">
        <v>58</v>
      </c>
      <c r="C25" s="150"/>
      <c r="D25" s="150"/>
      <c r="E25" s="150"/>
      <c r="F25" s="150"/>
      <c r="G25" s="150"/>
      <c r="H25" s="150"/>
      <c r="I25" s="151"/>
      <c r="J25" s="151"/>
      <c r="K25" s="151"/>
      <c r="L25" s="151"/>
      <c r="M25" s="151"/>
      <c r="N25" s="151"/>
      <c r="O25" s="151"/>
    </row>
    <row r="26" spans="2:17" ht="12.75" customHeight="1" x14ac:dyDescent="0.25">
      <c r="B26" s="152" t="s">
        <v>59</v>
      </c>
      <c r="C26" s="150"/>
      <c r="D26" s="150"/>
      <c r="E26" s="150"/>
      <c r="F26" s="150"/>
      <c r="G26" s="150"/>
      <c r="H26" s="150"/>
      <c r="I26" s="151"/>
      <c r="J26" s="151"/>
      <c r="K26" s="151"/>
      <c r="L26" s="151"/>
      <c r="M26" s="151"/>
      <c r="N26" s="151"/>
      <c r="O26" s="151"/>
    </row>
    <row r="27" spans="2:17" ht="12.75" customHeight="1" x14ac:dyDescent="0.25">
      <c r="B27" s="152" t="s">
        <v>60</v>
      </c>
      <c r="C27" s="150"/>
      <c r="D27" s="150"/>
      <c r="E27" s="150"/>
      <c r="F27" s="150"/>
      <c r="G27" s="150"/>
      <c r="H27" s="150"/>
      <c r="I27" s="151"/>
      <c r="J27" s="151"/>
      <c r="K27" s="151"/>
      <c r="L27" s="151"/>
      <c r="M27" s="151"/>
      <c r="N27" s="151"/>
      <c r="O27" s="151"/>
    </row>
    <row r="28" spans="2:17" ht="12.75" customHeight="1" x14ac:dyDescent="0.25">
      <c r="B28" s="152" t="s">
        <v>61</v>
      </c>
      <c r="C28" s="150"/>
      <c r="D28" s="150"/>
      <c r="E28" s="150"/>
      <c r="F28" s="150"/>
      <c r="G28" s="150"/>
      <c r="H28" s="150"/>
      <c r="I28" s="151"/>
      <c r="J28" s="151"/>
      <c r="K28" s="151"/>
      <c r="L28" s="151"/>
      <c r="M28" s="151"/>
      <c r="N28" s="151"/>
      <c r="O28" s="151"/>
    </row>
    <row r="29" spans="2:17" ht="12.75" customHeight="1" x14ac:dyDescent="0.25">
      <c r="B29" s="152" t="s">
        <v>62</v>
      </c>
      <c r="C29" s="150"/>
      <c r="D29" s="150"/>
      <c r="E29" s="150"/>
      <c r="F29" s="150"/>
      <c r="G29" s="150"/>
      <c r="H29" s="150"/>
      <c r="I29" s="151"/>
      <c r="J29" s="151"/>
      <c r="K29" s="151"/>
      <c r="L29" s="151"/>
      <c r="M29" s="151"/>
      <c r="N29" s="151"/>
      <c r="O29" s="151"/>
    </row>
    <row r="30" spans="2:17" ht="12.75" customHeight="1" x14ac:dyDescent="0.25">
      <c r="B30" s="152" t="s">
        <v>63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</row>
    <row r="31" spans="2:17" ht="12.75" customHeight="1" x14ac:dyDescent="0.25">
      <c r="B31" s="152" t="s">
        <v>64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</row>
    <row r="32" spans="2:17" ht="12.75" customHeight="1" x14ac:dyDescent="0.25">
      <c r="B32" s="152" t="s">
        <v>65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</row>
    <row r="33" spans="2:15" ht="12.75" customHeight="1" x14ac:dyDescent="0.25">
      <c r="B33" s="152" t="s">
        <v>66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</row>
    <row r="34" spans="2:15" ht="15" x14ac:dyDescent="0.25"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</row>
  </sheetData>
  <mergeCells count="74">
    <mergeCell ref="N20:O20"/>
    <mergeCell ref="C20:E20"/>
    <mergeCell ref="F20:G20"/>
    <mergeCell ref="H20:I20"/>
    <mergeCell ref="J20:K20"/>
    <mergeCell ref="L20:M20"/>
    <mergeCell ref="F18:G18"/>
    <mergeCell ref="H18:I18"/>
    <mergeCell ref="J18:K18"/>
    <mergeCell ref="L18:M18"/>
    <mergeCell ref="N13:O13"/>
    <mergeCell ref="C16:E16"/>
    <mergeCell ref="F16:G16"/>
    <mergeCell ref="H16:I16"/>
    <mergeCell ref="J16:K16"/>
    <mergeCell ref="L16:M16"/>
    <mergeCell ref="C13:E13"/>
    <mergeCell ref="F13:G13"/>
    <mergeCell ref="H13:I13"/>
    <mergeCell ref="J13:K13"/>
    <mergeCell ref="L13:M13"/>
    <mergeCell ref="N19:O19"/>
    <mergeCell ref="B15:O15"/>
    <mergeCell ref="C19:E19"/>
    <mergeCell ref="F19:G19"/>
    <mergeCell ref="H19:I19"/>
    <mergeCell ref="J19:K19"/>
    <mergeCell ref="L19:M19"/>
    <mergeCell ref="N16:O16"/>
    <mergeCell ref="N17:O17"/>
    <mergeCell ref="N18:O18"/>
    <mergeCell ref="C17:E17"/>
    <mergeCell ref="F17:G17"/>
    <mergeCell ref="H17:I17"/>
    <mergeCell ref="J17:K17"/>
    <mergeCell ref="L17:M17"/>
    <mergeCell ref="C18:E18"/>
    <mergeCell ref="J12:K12"/>
    <mergeCell ref="L12:M12"/>
    <mergeCell ref="N12:O12"/>
    <mergeCell ref="B10:O10"/>
    <mergeCell ref="C11:E11"/>
    <mergeCell ref="F11:G11"/>
    <mergeCell ref="H11:I11"/>
    <mergeCell ref="J11:K11"/>
    <mergeCell ref="L11:M11"/>
    <mergeCell ref="N11:O11"/>
    <mergeCell ref="C12:E12"/>
    <mergeCell ref="F12:G12"/>
    <mergeCell ref="H12:I12"/>
    <mergeCell ref="J8:K8"/>
    <mergeCell ref="L8:M8"/>
    <mergeCell ref="N8:O8"/>
    <mergeCell ref="C9:E9"/>
    <mergeCell ref="F9:G9"/>
    <mergeCell ref="H9:I9"/>
    <mergeCell ref="J9:K9"/>
    <mergeCell ref="L9:M9"/>
    <mergeCell ref="B2:O2"/>
    <mergeCell ref="C6:M6"/>
    <mergeCell ref="N6:O6"/>
    <mergeCell ref="C7:E7"/>
    <mergeCell ref="F7:G7"/>
    <mergeCell ref="H7:I7"/>
    <mergeCell ref="J7:K7"/>
    <mergeCell ref="L7:M7"/>
    <mergeCell ref="N7:O7"/>
    <mergeCell ref="B3:O3"/>
    <mergeCell ref="B4:O4"/>
    <mergeCell ref="B6:B9"/>
    <mergeCell ref="N9:O9"/>
    <mergeCell ref="C8:E8"/>
    <mergeCell ref="F8:G8"/>
    <mergeCell ref="H8:I8"/>
  </mergeCells>
  <printOptions horizontalCentered="1"/>
  <pageMargins left="0.31496062992126" right="0.31496062992126" top="0.74803149606299202" bottom="0.74803149606299202" header="0.31496062992126" footer="0.31496062992126"/>
  <pageSetup paperSize="256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REKAP</vt:lpstr>
      <vt:lpstr>HPS</vt:lpstr>
      <vt:lpstr>Analisa</vt:lpstr>
      <vt:lpstr>Rincian Biaya Langsung Personil</vt:lpstr>
      <vt:lpstr>HPS!Print_Area</vt:lpstr>
      <vt:lpstr>REKAP!Print_Area</vt:lpstr>
      <vt:lpstr>'Rincian Biaya Langsung Personil'!Print_Area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yuda</dc:creator>
  <cp:lastModifiedBy>HP</cp:lastModifiedBy>
  <cp:lastPrinted>2025-07-11T01:58:40Z</cp:lastPrinted>
  <dcterms:created xsi:type="dcterms:W3CDTF">2017-01-05T02:09:32Z</dcterms:created>
  <dcterms:modified xsi:type="dcterms:W3CDTF">2025-07-17T09:42:25Z</dcterms:modified>
</cp:coreProperties>
</file>